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225" windowWidth="14805" windowHeight="7890" activeTab="1"/>
  </bookViews>
  <sheets>
    <sheet name="ABSTRACT" sheetId="5" r:id="rId1"/>
    <sheet name="BUDGETARY QUOTE" sheetId="4" r:id="rId2"/>
    <sheet name="Sheet2" sheetId="2" r:id="rId3"/>
    <sheet name="Sheet3" sheetId="3" r:id="rId4"/>
  </sheets>
  <definedNames>
    <definedName name="_xlnm.Print_Titles" localSheetId="1">'BUDGETARY QUOTE'!#REF!</definedName>
  </definedNames>
  <calcPr calcId="144525"/>
</workbook>
</file>

<file path=xl/calcChain.xml><?xml version="1.0" encoding="utf-8"?>
<calcChain xmlns="http://schemas.openxmlformats.org/spreadsheetml/2006/main">
  <c r="D140" i="4" l="1"/>
  <c r="F154" i="4"/>
  <c r="F153" i="4"/>
  <c r="F152" i="4"/>
  <c r="F151" i="4"/>
  <c r="F150" i="4"/>
  <c r="F149" i="4"/>
  <c r="C137" i="4"/>
  <c r="F121" i="4"/>
  <c r="F120" i="4"/>
  <c r="F119" i="4"/>
  <c r="F118" i="4"/>
  <c r="F113" i="4"/>
  <c r="F115" i="4" s="1"/>
  <c r="F109" i="4"/>
  <c r="F108" i="4"/>
  <c r="C107" i="4"/>
  <c r="F107" i="4" s="1"/>
  <c r="C106" i="4"/>
  <c r="F106" i="4" s="1"/>
  <c r="C105" i="4"/>
  <c r="F105" i="4" s="1"/>
  <c r="C104" i="4"/>
  <c r="F104" i="4" s="1"/>
  <c r="C103" i="4"/>
  <c r="F103" i="4" s="1"/>
  <c r="C102" i="4"/>
  <c r="F102" i="4" s="1"/>
  <c r="C100" i="4"/>
  <c r="F100" i="4" s="1"/>
  <c r="F95" i="4"/>
  <c r="F94" i="4"/>
  <c r="F93" i="4"/>
  <c r="F92" i="4"/>
  <c r="F91" i="4"/>
  <c r="F90" i="4"/>
  <c r="F89" i="4"/>
  <c r="F88" i="4"/>
  <c r="F87" i="4"/>
  <c r="F86" i="4"/>
  <c r="F85" i="4"/>
  <c r="F81" i="4"/>
  <c r="F80" i="4"/>
  <c r="F79" i="4"/>
  <c r="F78" i="4"/>
  <c r="F77" i="4"/>
  <c r="F76" i="4"/>
  <c r="F75" i="4"/>
  <c r="F74" i="4"/>
  <c r="F73" i="4"/>
  <c r="F72" i="4"/>
  <c r="F71" i="4"/>
  <c r="F70" i="4"/>
  <c r="F66" i="4"/>
  <c r="F67" i="4" s="1"/>
  <c r="F61" i="4"/>
  <c r="F60" i="4"/>
  <c r="F59" i="4"/>
  <c r="F58" i="4"/>
  <c r="F57" i="4"/>
  <c r="F53" i="4"/>
  <c r="F52" i="4"/>
  <c r="F51" i="4"/>
  <c r="F47" i="4"/>
  <c r="F46" i="4"/>
  <c r="F45" i="4"/>
  <c r="F44" i="4"/>
  <c r="F39" i="4"/>
  <c r="F41" i="4" s="1"/>
  <c r="F34" i="4"/>
  <c r="F33" i="4"/>
  <c r="F32" i="4"/>
  <c r="F31" i="4"/>
  <c r="F30" i="4"/>
  <c r="F29" i="4"/>
  <c r="F28" i="4"/>
  <c r="F27" i="4"/>
  <c r="F26" i="4"/>
  <c r="F25" i="4"/>
  <c r="F20" i="4"/>
  <c r="F19" i="4"/>
  <c r="F15" i="4"/>
  <c r="F16" i="4" s="1"/>
  <c r="F11" i="4"/>
  <c r="F10" i="4"/>
  <c r="F9" i="4"/>
  <c r="F8" i="4"/>
  <c r="F7" i="4"/>
  <c r="F82" i="4" l="1"/>
  <c r="F96" i="4"/>
  <c r="F155" i="4"/>
  <c r="F63" i="4"/>
  <c r="F12" i="4"/>
  <c r="F123" i="4"/>
  <c r="F54" i="4"/>
  <c r="F48" i="4"/>
  <c r="F36" i="4"/>
  <c r="F21" i="4"/>
  <c r="F110" i="4"/>
  <c r="F124" i="4" l="1"/>
  <c r="C18" i="5"/>
  <c r="C28" i="5"/>
  <c r="C20" i="5" l="1"/>
  <c r="C22" i="5"/>
  <c r="C24" i="5"/>
  <c r="C30" i="5"/>
  <c r="C16" i="5"/>
  <c r="C12" i="5"/>
  <c r="C26" i="5"/>
  <c r="C14" i="5" l="1"/>
  <c r="C10" i="5" l="1"/>
  <c r="C8" i="5" l="1"/>
  <c r="C6" i="5" l="1"/>
  <c r="C4" i="5"/>
  <c r="C2" i="5" l="1"/>
  <c r="C32" i="5" s="1"/>
  <c r="C33" i="5" s="1"/>
  <c r="C34" i="5" l="1"/>
  <c r="C36" i="5" s="1"/>
</calcChain>
</file>

<file path=xl/sharedStrings.xml><?xml version="1.0" encoding="utf-8"?>
<sst xmlns="http://schemas.openxmlformats.org/spreadsheetml/2006/main" count="342" uniqueCount="273">
  <si>
    <t>Sr.No.</t>
  </si>
  <si>
    <t>No's</t>
  </si>
  <si>
    <t>A.0</t>
  </si>
  <si>
    <t>A.1</t>
  </si>
  <si>
    <t>Cu.Ft.</t>
  </si>
  <si>
    <t>A.2</t>
  </si>
  <si>
    <t>A.3</t>
  </si>
  <si>
    <t>A.4</t>
  </si>
  <si>
    <t>A.5</t>
  </si>
  <si>
    <t>B.0</t>
  </si>
  <si>
    <t>B.1</t>
  </si>
  <si>
    <t>Sq.Ft.</t>
  </si>
  <si>
    <t>C.0</t>
  </si>
  <si>
    <t>C.1</t>
  </si>
  <si>
    <t>D.0</t>
  </si>
  <si>
    <t>E.0</t>
  </si>
  <si>
    <t>TOTAL STEEL REINFORCEMENT</t>
  </si>
  <si>
    <t>F.0</t>
  </si>
  <si>
    <t>G.0</t>
  </si>
  <si>
    <t>H.0</t>
  </si>
  <si>
    <t>TOTAL UPVC WINDOWS</t>
  </si>
  <si>
    <t>I.0</t>
  </si>
  <si>
    <t>R.Ft.</t>
  </si>
  <si>
    <t>DESCRIPTION</t>
  </si>
  <si>
    <t>QUANTITY</t>
  </si>
  <si>
    <t>UNIT</t>
  </si>
  <si>
    <r>
      <t xml:space="preserve">AMOUNT IN </t>
    </r>
    <r>
      <rPr>
        <b/>
        <sz val="10"/>
        <color theme="1"/>
        <rFont val="Rupee Foradian"/>
        <family val="2"/>
      </rPr>
      <t>`</t>
    </r>
    <r>
      <rPr>
        <b/>
        <sz val="10"/>
        <color theme="1"/>
        <rFont val="Times New Roman"/>
        <family val="1"/>
      </rPr>
      <t>.</t>
    </r>
  </si>
  <si>
    <r>
      <t xml:space="preserve">RATE IN </t>
    </r>
    <r>
      <rPr>
        <b/>
        <sz val="10"/>
        <color theme="1"/>
        <rFont val="Rupee Foradian"/>
        <family val="2"/>
      </rPr>
      <t>`</t>
    </r>
    <r>
      <rPr>
        <b/>
        <sz val="10"/>
        <color theme="1"/>
        <rFont val="Times New Roman"/>
        <family val="1"/>
      </rPr>
      <t>.</t>
    </r>
  </si>
  <si>
    <t>GROUP-EARTHWORK</t>
  </si>
  <si>
    <r>
      <t xml:space="preserve">Same as specification in A.1 but </t>
    </r>
    <r>
      <rPr>
        <b/>
        <sz val="10"/>
        <color theme="1"/>
        <rFont val="Times New Roman"/>
        <family val="1"/>
      </rPr>
      <t>above 6'0" depth</t>
    </r>
  </si>
  <si>
    <r>
      <rPr>
        <b/>
        <sz val="10"/>
        <color theme="1"/>
        <rFont val="Times New Roman"/>
        <family val="1"/>
      </rPr>
      <t xml:space="preserve">Backfilling of excavation - </t>
    </r>
    <r>
      <rPr>
        <sz val="10"/>
        <color theme="1"/>
        <rFont val="Times New Roman"/>
        <family val="1"/>
      </rPr>
      <t>Filling available excavated earth (excluding rock) in trenches, plinths, sides of foundations, etc…, in layers not exceeding 25Cms. In depth : Consolidating each deposited layer by ramming and watering, the compaction factor of 95% proctor density, lead upto 50m and lift upto 1.5m - including cost and conveyance</t>
    </r>
  </si>
  <si>
    <t>Carting away and disposing the excess excavated earth from the site to the place identified by the contractor</t>
  </si>
  <si>
    <t>TOTAL EARTHWORK</t>
  </si>
  <si>
    <t>GROUP-ANTI TERMITE</t>
  </si>
  <si>
    <t>Diluting and injecting chemical emulsion for POST-CONSTRUCTIONAL anti-termite treatment : Providing Anti Termite treatment during Footing, With Chlorpyriphos/Lindane E.C. 20% with 1% concentration.</t>
  </si>
  <si>
    <t>B.2</t>
  </si>
  <si>
    <t>TOTAL ANTI-TERMITE</t>
  </si>
  <si>
    <t>GROUP-PLAIN CEMENT CONCRETE (P.C.C)</t>
  </si>
  <si>
    <r>
      <t xml:space="preserve">Providing &amp; laying </t>
    </r>
    <r>
      <rPr>
        <b/>
        <sz val="10"/>
        <color theme="1"/>
        <rFont val="Times New Roman"/>
        <family val="1"/>
      </rPr>
      <t>P.C.C 1:4:8</t>
    </r>
    <r>
      <rPr>
        <sz val="10"/>
        <color theme="1"/>
        <rFont val="Times New Roman"/>
        <family val="1"/>
      </rPr>
      <t xml:space="preserve"> for foundation, footings, plinth &amp; below plinth beams  using coarse aggregate of 40mm grade &amp; down size, laid in 6" thick layers and compacted.</t>
    </r>
  </si>
  <si>
    <t>C.2</t>
  </si>
  <si>
    <t>C.3</t>
  </si>
  <si>
    <t>TOTAL P.C.C.</t>
  </si>
  <si>
    <t>GROUP-REINFORCED CEMENT CONCRETE (R.C.C)</t>
  </si>
  <si>
    <t>D.1</t>
  </si>
  <si>
    <t>D.2</t>
  </si>
  <si>
    <t>D.3</t>
  </si>
  <si>
    <t>D.4</t>
  </si>
  <si>
    <t>D.5</t>
  </si>
  <si>
    <t>D.6</t>
  </si>
  <si>
    <t>D.7</t>
  </si>
  <si>
    <t>D.8</t>
  </si>
  <si>
    <t>D.9</t>
  </si>
  <si>
    <t>D.10</t>
  </si>
  <si>
    <t>D.11</t>
  </si>
  <si>
    <t>TOTAL R.C.C.</t>
  </si>
  <si>
    <t>GROUP-STEEL REINFORCEMENT</t>
  </si>
  <si>
    <t>E.1</t>
  </si>
  <si>
    <t>MT</t>
  </si>
  <si>
    <t>E.2</t>
  </si>
  <si>
    <t>GROUP-MASONARY WORKS</t>
  </si>
  <si>
    <t>F.1</t>
  </si>
  <si>
    <t>F.2</t>
  </si>
  <si>
    <t>Providing and constructing Random Rubble masonary with hard stone in foundation and plinth in cm 1:6, including labour charges for lead and lift</t>
  </si>
  <si>
    <t>F.3</t>
  </si>
  <si>
    <t>F.4</t>
  </si>
  <si>
    <t>TOTAL MASONARY WORKS</t>
  </si>
  <si>
    <t>GROUP-PLASTERING</t>
  </si>
  <si>
    <t>TOTAL PLASTERING</t>
  </si>
  <si>
    <t>GROUP-CARPENTARY WORKS</t>
  </si>
  <si>
    <t>G.1</t>
  </si>
  <si>
    <t>G.2</t>
  </si>
  <si>
    <t>J.0</t>
  </si>
  <si>
    <t>Shuttering works for all RCC works</t>
  </si>
  <si>
    <t>G.3</t>
  </si>
  <si>
    <t>TOTAL CARPENTARY WORKS</t>
  </si>
  <si>
    <t>GROUP-UPVC WINDOWS &amp; VENTILATORS</t>
  </si>
  <si>
    <t>H.1</t>
  </si>
  <si>
    <t>H.2</t>
  </si>
  <si>
    <t>GROUP-FABRICATION WORKS</t>
  </si>
  <si>
    <t>I.1</t>
  </si>
  <si>
    <t>I.2</t>
  </si>
  <si>
    <t>Sq.Ft</t>
  </si>
  <si>
    <r>
      <t xml:space="preserve">Providing &amp; fixing on site M.S. Staircase for Lift machine room with a mid-landing of size 4'0"x4'0" and steps of size 4'0"x1'0", both mid landing and steps made of 1.5" Thk. M.S.Flats and L-Angles of size 1.5"x1.5", with railing made of 2" Thk. Dia Top circular rod and 0.5" Dia rods placed at an distance of 4"C/c, with 1.5" Thk. Flat used as vertical support at intermediate levels : </t>
    </r>
    <r>
      <rPr>
        <b/>
        <sz val="10"/>
        <color theme="1"/>
        <rFont val="Times New Roman"/>
        <family val="1"/>
      </rPr>
      <t>Total climbing height of staircase = +4'0"</t>
    </r>
  </si>
  <si>
    <t>Providing &amp; fixing on site M.S.Doors for security, made of 2"x2" L-Angles for frames, and shutters made of 2"x2" Tubular sections, finished with M.S.Plates &amp; M.S Perforated sheets in the ratios of 50% each, with all necessary locks, aldrops and handles</t>
  </si>
  <si>
    <t>Providing &amp; fixing on site M.S.Rolling shutter with manual hand roller with all neessary handles and locks</t>
  </si>
  <si>
    <t>TOTAL FABRICATION WORKS</t>
  </si>
  <si>
    <t>GROUP-TILEWORKS</t>
  </si>
  <si>
    <t>J.1</t>
  </si>
  <si>
    <t>J.2</t>
  </si>
  <si>
    <t xml:space="preserve">Same as mentioned above in Sr. No. J.1 but for skirting, with half rounding or edge chamfer </t>
  </si>
  <si>
    <t>J.3</t>
  </si>
  <si>
    <r>
      <t xml:space="preserve">Providing &amp; laying on site, Italian marble as per selection with thickness varying from 15mm to 20mm, laid on 20mm Thk. Cement mortar 1:4 (1 White cement : 4 coarse sand), all the Italian marble shall be cut using 1mm Thk. Silicon blade, completed and finished with all necessary grinding, mirror finished polishing and chemical treatment </t>
    </r>
    <r>
      <rPr>
        <b/>
        <i/>
        <sz val="10"/>
        <color theme="1"/>
        <rFont val="Times New Roman"/>
        <family val="1"/>
      </rPr>
      <t xml:space="preserve">(Basic cost of Italian Marble @ </t>
    </r>
    <r>
      <rPr>
        <b/>
        <i/>
        <sz val="10"/>
        <color theme="1"/>
        <rFont val="Rupee Foradian"/>
        <family val="2"/>
      </rPr>
      <t>`</t>
    </r>
    <r>
      <rPr>
        <b/>
        <i/>
        <sz val="10"/>
        <color theme="1"/>
        <rFont val="Times New Roman"/>
        <family val="1"/>
      </rPr>
      <t>.450.00 per Sq.Ft.)</t>
    </r>
  </si>
  <si>
    <t>J.4</t>
  </si>
  <si>
    <t>Same as mentioned above in Sr. No. J.3 but for skirting</t>
  </si>
  <si>
    <t>J.5</t>
  </si>
  <si>
    <t>J.6</t>
  </si>
  <si>
    <t>J.7</t>
  </si>
  <si>
    <t>J.8</t>
  </si>
  <si>
    <t>J.9</t>
  </si>
  <si>
    <t>TOTAL TILEWORKS</t>
  </si>
  <si>
    <t>GROUP-MISCELLANEOUS</t>
  </si>
  <si>
    <t>K.0</t>
  </si>
  <si>
    <t>K.1</t>
  </si>
  <si>
    <t>Ltr's</t>
  </si>
  <si>
    <t>K.2</t>
  </si>
  <si>
    <t>K.3</t>
  </si>
  <si>
    <t>K.4</t>
  </si>
  <si>
    <t>K.5</t>
  </si>
  <si>
    <t>L.0</t>
  </si>
  <si>
    <t>GROUP-ELECTRICAL WORKS</t>
  </si>
  <si>
    <t>L.1</t>
  </si>
  <si>
    <t>GROUP-PAINTING</t>
  </si>
  <si>
    <t>L.2</t>
  </si>
  <si>
    <t>L.3</t>
  </si>
  <si>
    <t>L.4</t>
  </si>
  <si>
    <t>TOTAL PAINTING</t>
  </si>
  <si>
    <t>M.0</t>
  </si>
  <si>
    <t>K.6</t>
  </si>
  <si>
    <t>K.7</t>
  </si>
  <si>
    <t>M.1</t>
  </si>
  <si>
    <t>M.2</t>
  </si>
  <si>
    <t>TOTAL ELECTRICAL WORKS</t>
  </si>
  <si>
    <t>GROUP-PLUMBING &amp; SANITATION WORKS</t>
  </si>
  <si>
    <t>N.0</t>
  </si>
  <si>
    <t>N.1</t>
  </si>
  <si>
    <r>
      <t xml:space="preserve">Providing, laying &amp; fixing on site, plumbing works in 3/4",1" &amp; 1.5"CPVC Pipes from Ashirwad or Supreme, the works shall include, delivery line from Borewell to overhead tank, Delivery from road to Sump Tank and Delivery from Sump tank to Overhead tank, Connections to all toilets, kitchens and pantry on each floor. </t>
    </r>
    <r>
      <rPr>
        <b/>
        <i/>
        <sz val="10"/>
        <color theme="1"/>
        <rFont val="Times New Roman"/>
        <family val="1"/>
      </rPr>
      <t>Costing shall not include road cutting charges and connection from road to the site, any plumbing fittings like taps, showers, wash basins, etc..,</t>
    </r>
  </si>
  <si>
    <t>N.2</t>
  </si>
  <si>
    <r>
      <t xml:space="preserve">Providing, laying &amp; fixing on site, sanitation works in 2", 4.5" &amp; 6" PVC Pipes from Supreme, the works shall include all sanitary and waste water connection for toilets, kitchens and pantry on all floors, constructing and making of inspection chambers wherever necessary. </t>
    </r>
    <r>
      <rPr>
        <b/>
        <i/>
        <sz val="10"/>
        <color theme="1"/>
        <rFont val="Times New Roman"/>
        <family val="1"/>
      </rPr>
      <t>Costing shall not include road cutting charges and connection from site to the main sewer line, and sanitary fittings like Urinal bowls, Water Closets, etc...,</t>
    </r>
  </si>
  <si>
    <t>N.3</t>
  </si>
  <si>
    <r>
      <t xml:space="preserve">Providing, laying &amp; fixing on site Rain water downtake pipes from terrace upto Ground floor and from ground floor to the Rain water harvesting pit, using 4.5"Dia PVC pipes from supreme. </t>
    </r>
    <r>
      <rPr>
        <b/>
        <i/>
        <sz val="10"/>
        <color theme="1"/>
        <rFont val="Times New Roman"/>
        <family val="1"/>
      </rPr>
      <t>Costing shall not include any rain water filter, the measurement mentioned is the areas exposed directly to rain</t>
    </r>
  </si>
  <si>
    <t>TOTAL PLUMBING &amp; SANITATION WORKS</t>
  </si>
  <si>
    <t>K.8</t>
  </si>
  <si>
    <t>A</t>
  </si>
  <si>
    <t>EARTHWORK</t>
  </si>
  <si>
    <t>B</t>
  </si>
  <si>
    <t>ANTI-TERMITE</t>
  </si>
  <si>
    <t>C</t>
  </si>
  <si>
    <t>PLAIN CEMENT CONCRETE (P.C.C)</t>
  </si>
  <si>
    <t>D</t>
  </si>
  <si>
    <t>REINFORCED CEMENT CONCRETE (R.C.C)</t>
  </si>
  <si>
    <t>E</t>
  </si>
  <si>
    <t>STEEL REINFORCEMENT</t>
  </si>
  <si>
    <t>F</t>
  </si>
  <si>
    <t>MASONARY WORK</t>
  </si>
  <si>
    <t>G</t>
  </si>
  <si>
    <t>F.5</t>
  </si>
  <si>
    <t>G.4</t>
  </si>
  <si>
    <t>PLASTERING</t>
  </si>
  <si>
    <t>H</t>
  </si>
  <si>
    <t>H.3</t>
  </si>
  <si>
    <t>I</t>
  </si>
  <si>
    <t>UPVC WINDOWS &amp; VENTILATORS</t>
  </si>
  <si>
    <t>J</t>
  </si>
  <si>
    <t>FABRICATION</t>
  </si>
  <si>
    <t xml:space="preserve">CARPENTARY </t>
  </si>
  <si>
    <t>K</t>
  </si>
  <si>
    <t>TILEWORKS</t>
  </si>
  <si>
    <t>K.9</t>
  </si>
  <si>
    <t>K.10</t>
  </si>
  <si>
    <t>K.11</t>
  </si>
  <si>
    <t>K.12</t>
  </si>
  <si>
    <t>L</t>
  </si>
  <si>
    <t>MISCELLANEOUS</t>
  </si>
  <si>
    <t>L.7</t>
  </si>
  <si>
    <t>M</t>
  </si>
  <si>
    <t>PAINTING</t>
  </si>
  <si>
    <t>M.3</t>
  </si>
  <si>
    <t>M.4</t>
  </si>
  <si>
    <t>N</t>
  </si>
  <si>
    <t>O</t>
  </si>
  <si>
    <t>PLUMBING &amp; SANITATION</t>
  </si>
  <si>
    <t xml:space="preserve">ELECTRICAL </t>
  </si>
  <si>
    <t>O.0</t>
  </si>
  <si>
    <t>O.1</t>
  </si>
  <si>
    <t>O.2</t>
  </si>
  <si>
    <t>O.3</t>
  </si>
  <si>
    <t>O.4</t>
  </si>
  <si>
    <t>TOTAL</t>
  </si>
  <si>
    <t>GRAND TOTAL</t>
  </si>
  <si>
    <t>Round Off</t>
  </si>
  <si>
    <t>TOTAL PAYABLE</t>
  </si>
  <si>
    <r>
      <t>In Words :</t>
    </r>
    <r>
      <rPr>
        <b/>
        <sz val="10"/>
        <color theme="1"/>
        <rFont val="Times New Roman"/>
        <family val="1"/>
      </rPr>
      <t xml:space="preserve"> Rupees</t>
    </r>
  </si>
  <si>
    <r>
      <t xml:space="preserve">RCC </t>
    </r>
    <r>
      <rPr>
        <b/>
        <sz val="10"/>
        <color theme="1"/>
        <rFont val="Times New Roman"/>
        <family val="1"/>
      </rPr>
      <t>M25</t>
    </r>
    <r>
      <rPr>
        <sz val="10"/>
        <color theme="1"/>
        <rFont val="Times New Roman"/>
        <family val="1"/>
      </rPr>
      <t xml:space="preserve"> for Columns(1:1.5:3)</t>
    </r>
  </si>
  <si>
    <t>RCC M20 for Plinth Beamss(1:2:4)</t>
  </si>
  <si>
    <t>RCC M20 for Retaining Walls(1:2:4)</t>
  </si>
  <si>
    <r>
      <rPr>
        <sz val="10"/>
        <color theme="1"/>
        <rFont val="Times New Roman"/>
        <family val="1"/>
      </rPr>
      <t xml:space="preserve">In Word : </t>
    </r>
    <r>
      <rPr>
        <b/>
        <sz val="10"/>
        <color theme="1"/>
        <rFont val="Times New Roman"/>
        <family val="1"/>
      </rPr>
      <t>RUPEES TWI CRORE FOURTEEN LAKSH FOURTY SIX THOUSAND EIGHT HUNDRED THREE ONLY.</t>
    </r>
  </si>
  <si>
    <t>rft</t>
  </si>
  <si>
    <t>Providing &amp; fixing on site Non Magnetic Stainless Steel railing of 2" Dia and 0.5" Dia of 304 Grade with 1.5" Thk. Flat as vertical support and 10mm Thk. Toughened glass from Saint Gobain(final rate against detail drawing)</t>
  </si>
  <si>
    <t>Providing &amp; fixing on site Non Magnetic Stainless Steel railing of 2" Dia of 304 Grade for staircase rails(final rate against detail drawing)</t>
  </si>
  <si>
    <r>
      <t xml:space="preserve">Providing &amp; fixing on site M.S Staircase for climbing from terrace floor to water tank slab level, made of 3"x1" Tubular section : </t>
    </r>
    <r>
      <rPr>
        <b/>
        <sz val="10"/>
        <color theme="1"/>
        <rFont val="Times New Roman"/>
        <family val="1"/>
      </rPr>
      <t>Total climbing height of staircase = +10'6" (lader)</t>
    </r>
  </si>
  <si>
    <t>RCC M20 for Footings (manual concreting)</t>
  </si>
  <si>
    <t>RCC M20 for Roof Beams 1;2;4</t>
  </si>
  <si>
    <t>RCC M20 for Roof Slabs  1;2;4</t>
  </si>
  <si>
    <t>RCC M20 for Lintels  1;2;4</t>
  </si>
  <si>
    <t>RCC M20 for Chajjas &amp; Lofts 2" Thk.  1;2;4</t>
  </si>
  <si>
    <t>RCC M20 for 5" Thk. Waist slab staircase  1;2;4</t>
  </si>
  <si>
    <r>
      <t xml:space="preserve">Providing and laying cement  concrete confirming to specified grade (IS 456–2000)  with  20 mm  and down graded aggregate  of granite, basalt or trap, as per specification. Rates  including  vibrators curing, stripping  exposed  surface  to  receive plaster wherever necessary etc., complete  as  per  drawing  and specifications  for  the  following items. </t>
    </r>
    <r>
      <rPr>
        <b/>
        <i/>
        <sz val="10"/>
        <color theme="1"/>
        <rFont val="Times New Roman"/>
        <family val="1"/>
      </rPr>
      <t>excluding the cost of steel&amp; shuttering(MANUAL CONCRETING)</t>
    </r>
  </si>
  <si>
    <t>Plastering inside faces of walls, ceilings, beams, columns, etc…,  with CM 1:6, 12mm thick one coat floated, hard and trowled and brushed smooth, lime rendered  including scaffolding, curing cost conveyance and all labour charges etc. complete</t>
  </si>
  <si>
    <t>Plastering outside faces of walls with CM 1:6, 15mm thick one coat floated, hard and trowled and sponge finished  including scaffolding, curing cost, conveyance and all labour charges etc. complete.</t>
  </si>
  <si>
    <t>Providing &amp; laying on site 20mm Thk cement mortar in the ratio 1:4 (1 Cement:4 Coarse sand) finished with cement slurry , which will form as a bed for laying vinyl flooring or wooden flooring.</t>
  </si>
  <si>
    <t>Enamel painting for doors</t>
  </si>
  <si>
    <r>
      <t>Providing and laying Vitrified  floor tiles 600x600 mm (thickness to be specified by the manufacturer) of 1st quality confirming to IS : 13755 of NITCO, ORIENT, SOMANY, KAJARIA, or equivalent make in colours such as White, Ivory, laid on 20 mm thick Cement Mortar 1:4 (1 Cement : 4 Coarse sand) including pointing the joints with white cement and matching pigment etc., complete</t>
    </r>
    <r>
      <rPr>
        <b/>
        <i/>
        <sz val="10"/>
        <rFont val="Times New Roman"/>
        <family val="1"/>
      </rPr>
      <t xml:space="preserve">.(Basic cost of tile@ </t>
    </r>
    <r>
      <rPr>
        <b/>
        <i/>
        <sz val="10"/>
        <rFont val="Rupee Foradian"/>
        <family val="2"/>
      </rPr>
      <t>`</t>
    </r>
    <r>
      <rPr>
        <b/>
        <i/>
        <sz val="10"/>
        <rFont val="Times New Roman"/>
        <family val="1"/>
      </rPr>
      <t>.50.00per Sq.Ft.)</t>
    </r>
  </si>
  <si>
    <t>Polishing of doors</t>
  </si>
  <si>
    <t>Providing &amp; fixing on site, grill works for windows &amp; ventilators in 10mm Dia. M.S.Round rods spaced @ 4"Thk. C/c,  with 1.25"Thk. M.S.Flats used as verticals for intermediate supports(final rate against drawing)</t>
  </si>
  <si>
    <t>O4</t>
  </si>
  <si>
    <t>NOS</t>
  </si>
  <si>
    <t>Sanitary fitting and fixtures. FOR EACH TOILET BUDGETTED TO</t>
  </si>
  <si>
    <t>Providing &amp; fixing on site M.S.  Gate for compound wall, fixed on 6"x6"Tubular sections as Gate Post and made of 2"x2" Tubular sections, finished with M.S.Plates &amp; M.S.Perforated sheets in the ratios of 50% each, with all necessary locks, handles.</t>
  </si>
  <si>
    <t>MS DOORS</t>
  </si>
  <si>
    <r>
      <t xml:space="preserve">Providing and laying Anti skid Ceramic  floor tiles 300x300 mm (thickness to be specified by the manufacturer) of 1st quality conforming to IS : 13755 of NITCO, ORIENT, SOMANY, KAJARIA, or equivalent make in colours such as White, Ivory, Grey, laid on 20 mm thick Cement Mortar 1:4 (1 Cement : 4 Coarse sand) including pointing the joints with white cement and matching pigment etc., complete. </t>
    </r>
    <r>
      <rPr>
        <b/>
        <i/>
        <sz val="10"/>
        <rFont val="Times New Roman"/>
        <family val="1"/>
      </rPr>
      <t xml:space="preserve">(Basic cost of tile@ </t>
    </r>
    <r>
      <rPr>
        <b/>
        <i/>
        <sz val="10"/>
        <rFont val="Rupee Foradian"/>
        <family val="2"/>
      </rPr>
      <t>`</t>
    </r>
    <r>
      <rPr>
        <b/>
        <i/>
        <sz val="10"/>
        <rFont val="Times New Roman"/>
        <family val="1"/>
      </rPr>
      <t>.42.00 per Sq.Ft.)127-42</t>
    </r>
  </si>
  <si>
    <r>
      <t>Providing and laying of 19mm thk Ultra tile Flooring for parking area -(</t>
    </r>
    <r>
      <rPr>
        <b/>
        <i/>
        <sz val="10"/>
        <rFont val="Times New Roman"/>
        <family val="1"/>
      </rPr>
      <t>Basic rate - Rs.45/</t>
    </r>
    <r>
      <rPr>
        <sz val="10"/>
        <rFont val="Times New Roman"/>
        <family val="1"/>
      </rPr>
      <t>-) with Cement mortar 1:4 and filling the joints with tile color grouting and complete.(PAVER BLOCKS)</t>
    </r>
  </si>
  <si>
    <t>POLISHING OFWINDOWS.</t>
  </si>
  <si>
    <t>Enamel painting for WINDOWS</t>
  </si>
  <si>
    <t>FRAME WORK FOR SHERA BOARD</t>
  </si>
  <si>
    <t>LADDER TO OHT</t>
  </si>
  <si>
    <t>SFT</t>
  </si>
  <si>
    <t>MELAMINE POLISHING OF PNELLING</t>
  </si>
  <si>
    <t>Enamel painting of ms doors</t>
  </si>
  <si>
    <r>
      <rPr>
        <b/>
        <sz val="10"/>
        <color theme="1"/>
        <rFont val="Times New Roman"/>
        <family val="1"/>
      </rPr>
      <t>ENAMEL PAINT -</t>
    </r>
    <r>
      <rPr>
        <sz val="10"/>
        <color theme="1"/>
        <rFont val="Times New Roman"/>
        <family val="1"/>
      </rPr>
      <t xml:space="preserve"> Providing and applying one coat of Red/ Yellow oxide, and two coats of enamel paint for all M.S.Fabrication works</t>
    </r>
  </si>
  <si>
    <r>
      <rPr>
        <b/>
        <sz val="10"/>
        <rFont val="Times New Roman"/>
        <family val="1"/>
      </rPr>
      <t xml:space="preserve">EXTERNAL PAINTING - </t>
    </r>
    <r>
      <rPr>
        <sz val="10"/>
        <rFont val="Times New Roman"/>
        <family val="1"/>
      </rPr>
      <t>Providing and Applying one of exterior primer and two coats of Apex Ultima Weather Coat from Asian paints, cost to include scaffolding to reach heights.</t>
    </r>
  </si>
  <si>
    <r>
      <rPr>
        <b/>
        <sz val="10"/>
        <rFont val="Times New Roman"/>
        <family val="1"/>
      </rPr>
      <t xml:space="preserve">INTERNAL PAINTING - </t>
    </r>
    <r>
      <rPr>
        <sz val="10"/>
        <rFont val="Times New Roman"/>
        <family val="1"/>
      </rPr>
      <t>Providing and Applying one coat of primer, two coats of putty and  two  Coats of acrylic emulsion from Asian Paints, cost to include scaffolding to reach heights.</t>
    </r>
  </si>
  <si>
    <t>PROVIDING AND FIXING TW WINDOWS including tw mullion.</t>
  </si>
  <si>
    <t xml:space="preserve">Providing and constructing at all  levels  6" thick walls with  cement concrete  solid blocks  of  approved quality and make confirming to ISI code No.2185 with  a crushing strength of  not  less  than  40Kgs/Sqcms  in CM 1:6 including all  scaffolding to reach heights </t>
  </si>
  <si>
    <t>Providing and constructing at all  levels  9"thick walls with Burnt bricks  of  approved quality and make in CM 1:6 including all  scaffolding to reach heights Basic cost of Bricks 7.00</t>
  </si>
  <si>
    <t xml:space="preserve">Providing and constructing at all  levels  4" thick walls with Burnt bricks  CM 1:4 including all  scaffolding to reach heights </t>
  </si>
  <si>
    <t>Providing, constructing &amp; fixing on site Doors made out of Ghana Teak Wood Frame of size 2.5"x5", with all necessary cutting, plaining &amp; polishing, and the shutters shall be 30mm Thk. READY MADE TW  veeneer flush DOORS shutter, complete with 4 No's. SS Hinges, 2 No's 8" SS Handles, 2 No's Tower bolts and 1 No's. round lock from Europa. for main dooor.</t>
  </si>
  <si>
    <t>Providing, constructing &amp; fixing on  Doors made out of  sal wood of size 2.5"x5", with all necessary cutting, plaining &amp; polishing, and the shutters shall be 30mm Thk. READY MADE  flush DOORS shutter, complete with 4 No's. SS Hinges, 2 No's 8" SS Handles, 2 No's Tower bolts and 1 No's. mortise etc., complete.</t>
  </si>
  <si>
    <t>MAIN DOOR and pooja door.</t>
  </si>
  <si>
    <t>Providing, constructing &amp; fixing on  windows made out of  sal wood of size 2.5"x5", shutters with honne wood 3"x1.5"  with all necessary cutting, plaining &amp; polishing,  with necessary 4mm thick glass, ss hookes,for stays and lok, ss hinges etc., Handles, etc., complete.</t>
  </si>
  <si>
    <t>Providing and fixing MS railing for satirs./balcony.</t>
  </si>
  <si>
    <r>
      <t xml:space="preserve">Providing and fixing Ist quality ceramic glazed tiles - laid upto a height og 7'0" in Kitchen, pantry and toilets- confirming to IS : 13753 of minimum thickness 5 mm of approved make like NITCO, ORIENT, SOMANY, KAJARIA, or equivalent make in all colours, shades  any size as approved by Engineer-in-Charge in  dados over 12 mm thick bed of Cement Mortar 1:3 (1 Cement : 3 Coarse sand) and jointing with grey cement slurry @ 3.3kg per sqm including pointing in white cement mixed with pigment of matching shade complete. </t>
    </r>
    <r>
      <rPr>
        <b/>
        <i/>
        <sz val="10"/>
        <rFont val="Times New Roman"/>
        <family val="1"/>
      </rPr>
      <t xml:space="preserve">(Basic cost of tile@ </t>
    </r>
    <r>
      <rPr>
        <b/>
        <i/>
        <sz val="10"/>
        <rFont val="Rupee Foradian"/>
        <family val="2"/>
      </rPr>
      <t>`</t>
    </r>
    <r>
      <rPr>
        <b/>
        <i/>
        <sz val="10"/>
        <rFont val="Times New Roman"/>
        <family val="1"/>
      </rPr>
      <t>.50.00 per Sq.Ft</t>
    </r>
  </si>
  <si>
    <t>Providing &amp; fixing on site readymade Granite sink of size 18"x18" in Ground flo0r.</t>
  </si>
  <si>
    <t>Constructiig compound wall with 4.5"th block 4'ft height with plastering painting etc complete.(foundation not included.</t>
  </si>
  <si>
    <t>CFT</t>
  </si>
  <si>
    <r>
      <t xml:space="preserve">Providing &amp; constructing on site Undergound Sump Tank for storage of water in Basement floor, in 9" Thk. RCC Retaining wall, 9" Thk. RCC Base Slab, and 6" Thk. RCC Covering slab, with 2'0"x2'0" M.S.Chamber cover, PVC Sump stepping ladder as required, and making a provision for fixing of submerssible water motor, provision for a additional 2.5" Dia. PVC Inlet pipe from the main road to the sump tank and also a 2.5"Dia. PVC Outlet pipe from sump tank to the Ground floor for de-watering of tank at the time of cleaning, Internal side of the tank will be finished with water proof plastering - </t>
    </r>
    <r>
      <rPr>
        <b/>
        <i/>
        <sz val="10"/>
        <color rgb="FFFF0000"/>
        <rFont val="Times New Roman"/>
        <family val="1"/>
      </rPr>
      <t>Internal size of sump tank = 8'0"x8'0"x6'0"</t>
    </r>
  </si>
  <si>
    <r>
      <t xml:space="preserve">Providing &amp; fixing on site Single bowl Anti-Scratch Stainless Steel sink from Futura, for Pantry &amp; Kitchen - </t>
    </r>
    <r>
      <rPr>
        <b/>
        <i/>
        <sz val="10"/>
        <color rgb="FFFF0000"/>
        <rFont val="Times New Roman"/>
        <family val="1"/>
      </rPr>
      <t xml:space="preserve">Basic cost of sink @ </t>
    </r>
    <r>
      <rPr>
        <b/>
        <i/>
        <sz val="10"/>
        <color rgb="FFFF0000"/>
        <rFont val="Rupee Foradian"/>
        <family val="2"/>
      </rPr>
      <t>`</t>
    </r>
    <r>
      <rPr>
        <b/>
        <i/>
        <sz val="10"/>
        <color rgb="FFFF0000"/>
        <rFont val="Times New Roman"/>
        <family val="1"/>
      </rPr>
      <t>.7,500.00 per No's.</t>
    </r>
  </si>
  <si>
    <r>
      <t xml:space="preserve">Temporary labour shed made of 6" Thk. Solid cement block masonary and covered with Corrugated A.C.Sheet with Toilet - </t>
    </r>
    <r>
      <rPr>
        <b/>
        <i/>
        <sz val="10"/>
        <color rgb="FFFF0000"/>
        <rFont val="Times New Roman"/>
        <family val="1"/>
      </rPr>
      <t>Size 8'0"x20'0"</t>
    </r>
  </si>
  <si>
    <t>GST 18%</t>
  </si>
  <si>
    <t>Back filling with earth brought from out side(EXTRA WORK TO BE CARRIED OUT TO INCREASE THE HT OF THE PLINTH WITH RESPECT TO ROAD LVL</t>
  </si>
  <si>
    <t>RCC M20 for Pedestals(1:2:4)(EXTRA WORK TO BE CARRIED OUT TO INCREASE THE HT OF THE PLINTH WITH RESPECT TO ROAD LVL</t>
  </si>
  <si>
    <t>Providing &amp; fixing on site readymade Sintex Overhead Water Tank -</t>
  </si>
  <si>
    <r>
      <t xml:space="preserve">Providing reinforcement high yield strength ribbed cold twisted for steel of various diameters grade Fe-500 from JSW Make for R.C.C Work.(Steel prices will be charged at actual prevailing market prices at the time of purchase &amp; bills shall be produced accordingly.) - </t>
    </r>
    <r>
      <rPr>
        <b/>
        <sz val="10"/>
        <color theme="1"/>
        <rFont val="Times New Roman"/>
        <family val="1"/>
      </rPr>
      <t xml:space="preserve">Basic cost of steel @ </t>
    </r>
    <r>
      <rPr>
        <b/>
        <sz val="10"/>
        <color theme="1"/>
        <rFont val="Rupee Foradian"/>
        <family val="2"/>
      </rPr>
      <t>`.45000.00</t>
    </r>
    <r>
      <rPr>
        <b/>
        <sz val="10"/>
        <color theme="1"/>
        <rFont val="Times New Roman"/>
        <family val="1"/>
      </rPr>
      <t xml:space="preserve"> per ton(shall be billed as per actual consumption)</t>
    </r>
  </si>
  <si>
    <r>
      <t xml:space="preserve">Providing &amp; fixing on site, Black granite for Pantry &amp; kitchen counters and urnials partitions fixed as per details with all necessary bull nosing/ chamfering </t>
    </r>
    <r>
      <rPr>
        <b/>
        <i/>
        <sz val="10"/>
        <color theme="1"/>
        <rFont val="Times New Roman"/>
        <family val="1"/>
      </rPr>
      <t xml:space="preserve">(Basic cost of tile@ </t>
    </r>
    <r>
      <rPr>
        <b/>
        <i/>
        <sz val="10"/>
        <color theme="1"/>
        <rFont val="Rupee Foradian"/>
        <family val="2"/>
      </rPr>
      <t>`</t>
    </r>
    <r>
      <rPr>
        <b/>
        <i/>
        <sz val="10"/>
        <color theme="1"/>
        <rFont val="Times New Roman"/>
        <family val="1"/>
      </rPr>
      <t>.200.00 per Sq.Ft.)</t>
    </r>
  </si>
  <si>
    <t>per sqft</t>
  </si>
  <si>
    <r>
      <t xml:space="preserve">Providing &amp; laying </t>
    </r>
    <r>
      <rPr>
        <b/>
        <sz val="10"/>
        <color theme="1"/>
        <rFont val="Times New Roman"/>
        <family val="1"/>
      </rPr>
      <t>P.C.C 1:4:8</t>
    </r>
    <r>
      <rPr>
        <sz val="10"/>
        <color theme="1"/>
        <rFont val="Times New Roman"/>
        <family val="1"/>
      </rPr>
      <t xml:space="preserve"> for foundation, footings, plinth &amp; below plinth beams  using coarse aggregate of 20mm grade &amp; down size, laid in 3" thick layers and compacted. For flagging course</t>
    </r>
  </si>
  <si>
    <t>basic rate of cement 330.00/bag</t>
  </si>
  <si>
    <t>DEDUCT EXTRA ITEMS.</t>
  </si>
  <si>
    <t>1.Earth filling in plinth.</t>
  </si>
  <si>
    <t>2. pedastal concrete qty due to increse in ht.</t>
  </si>
  <si>
    <t>3. steel reinforcement in pedastal.</t>
  </si>
  <si>
    <t xml:space="preserve">4. Granite flooring and skirting </t>
  </si>
  <si>
    <t>EXTERNAL WORKS.</t>
  </si>
  <si>
    <t>5. MS door.</t>
  </si>
  <si>
    <t>6. Main MS gate.</t>
  </si>
  <si>
    <t>Providing &amp; laying on site, electrical works in 3/4" &amp; 1" Dia. PVC conduits from National VIP, Wires &amp; cables from Finolex, Switches &amp; Sockets from Anchor Roma</t>
  </si>
  <si>
    <t>Temporary electrical connection from pole to watChman's shed(distance not provided)tentative rate.</t>
  </si>
  <si>
    <t>7.Temporary electrical connection.</t>
  </si>
  <si>
    <t>any extra works executed will be billed extra.</t>
  </si>
  <si>
    <t>3.shutterin for pedastals</t>
  </si>
  <si>
    <t>per sft</t>
  </si>
  <si>
    <t>EFFECTIVE RATE/SQFT IS</t>
  </si>
  <si>
    <t>Roof top water proofing with clay tiles. adding waterproof compound as per manufacturers specification including cost conveyance of all materials, labour charges, scaffolding, curing etc. complete</t>
  </si>
  <si>
    <t>Taxes as applicable.</t>
  </si>
  <si>
    <t>Water and electricity shall be provided by client.</t>
  </si>
  <si>
    <r>
      <t xml:space="preserve">General excavation in all soils, including hard soils but excluding soft rock &amp; hard rock, for foundations of walls, steps, footings, rafts, plinth beams, trenches upto a </t>
    </r>
    <r>
      <rPr>
        <b/>
        <sz val="10"/>
        <color theme="1"/>
        <rFont val="Times New Roman"/>
        <family val="1"/>
      </rPr>
      <t>depth of 5''0".</t>
    </r>
  </si>
  <si>
    <t>persft</t>
  </si>
  <si>
    <t>28th Jan 2018</t>
  </si>
  <si>
    <t>with sand instead of M Sand. With Basic rate of 100.00/cft</t>
  </si>
  <si>
    <r>
      <t xml:space="preserve">Providing &amp; laying on site, Indian Granite as per selection for staircase with thickness varying from 15mm to 20mm, laid on 20mm Thk. Cement mortar 1:4 (1  cement : 4 coarse sand), completed and finished with all necessary grinding, and edge bull nosing/ chamfering </t>
    </r>
    <r>
      <rPr>
        <b/>
        <i/>
        <sz val="10"/>
        <color rgb="FFFF0000"/>
        <rFont val="Times New Roman"/>
        <family val="1"/>
      </rPr>
      <t xml:space="preserve">(Basic cost of Granite @ </t>
    </r>
    <r>
      <rPr>
        <b/>
        <i/>
        <sz val="10"/>
        <color rgb="FFFF0000"/>
        <rFont val="Rupee Foradian"/>
        <family val="2"/>
      </rPr>
      <t>`</t>
    </r>
    <r>
      <rPr>
        <b/>
        <i/>
        <sz val="10"/>
        <color rgb="FFFF0000"/>
        <rFont val="Times New Roman"/>
        <family val="1"/>
      </rPr>
      <t>.100.00 per Sq.Ft.)(230.00-115(rate for vitrified tiles flooring)=115X1540=177100.00(EXTRA)</t>
    </r>
  </si>
  <si>
    <t>Same as mentioned above in Sr. No. J.5 but for skirting(rate for vitrified tilesSKIRTING)=70X145=75.00x525=39375.00(EXTRA)</t>
  </si>
  <si>
    <t>370171.00/2080.00sft</t>
  </si>
  <si>
    <t>RATE /SQUARE=4795075.00/2080 SFT.</t>
  </si>
  <si>
    <t>basic rate of sand 100.00/cft</t>
  </si>
</sst>
</file>

<file path=xl/styles.xml><?xml version="1.0" encoding="utf-8"?>
<styleSheet xmlns="http://schemas.openxmlformats.org/spreadsheetml/2006/main" xmlns:mc="http://schemas.openxmlformats.org/markup-compatibility/2006" xmlns:x14ac="http://schemas.microsoft.com/office/spreadsheetml/2009/9/ac" mc:Ignorable="x14ac">
  <fonts count="21">
    <font>
      <sz val="11"/>
      <color theme="1"/>
      <name val="Calibri"/>
      <family val="2"/>
      <scheme val="minor"/>
    </font>
    <font>
      <b/>
      <sz val="11"/>
      <color theme="1"/>
      <name val="Calibri"/>
      <family val="2"/>
      <scheme val="minor"/>
    </font>
    <font>
      <sz val="10"/>
      <color theme="1"/>
      <name val="Times New Roman"/>
      <family val="1"/>
    </font>
    <font>
      <b/>
      <sz val="10"/>
      <color theme="1"/>
      <name val="Times New Roman"/>
      <family val="1"/>
    </font>
    <font>
      <b/>
      <sz val="10"/>
      <color theme="1"/>
      <name val="Rupee Foradian"/>
      <family val="2"/>
    </font>
    <font>
      <sz val="10"/>
      <name val="Arial"/>
      <family val="2"/>
    </font>
    <font>
      <sz val="10"/>
      <name val="Times New Roman"/>
      <family val="1"/>
    </font>
    <font>
      <b/>
      <i/>
      <sz val="10"/>
      <color theme="1"/>
      <name val="Times New Roman"/>
      <family val="1"/>
    </font>
    <font>
      <b/>
      <i/>
      <sz val="10"/>
      <color theme="1"/>
      <name val="Rupee Foradian"/>
      <family val="2"/>
    </font>
    <font>
      <b/>
      <sz val="10"/>
      <name val="Times New Roman"/>
      <family val="1"/>
    </font>
    <font>
      <b/>
      <i/>
      <sz val="10"/>
      <name val="Times New Roman"/>
      <family val="1"/>
    </font>
    <font>
      <b/>
      <i/>
      <sz val="10"/>
      <name val="Rupee Foradian"/>
      <family val="2"/>
    </font>
    <font>
      <sz val="10"/>
      <color rgb="FFFF0000"/>
      <name val="Times New Roman"/>
      <family val="1"/>
    </font>
    <font>
      <b/>
      <sz val="12"/>
      <color theme="1"/>
      <name val="Times New Roman"/>
      <family val="1"/>
    </font>
    <font>
      <b/>
      <sz val="10"/>
      <color rgb="FFFF0000"/>
      <name val="Times New Roman"/>
      <family val="1"/>
    </font>
    <font>
      <b/>
      <sz val="11"/>
      <color rgb="FFFF0000"/>
      <name val="Calibri"/>
      <family val="2"/>
      <scheme val="minor"/>
    </font>
    <font>
      <b/>
      <i/>
      <sz val="10"/>
      <color rgb="FFFF0000"/>
      <name val="Times New Roman"/>
      <family val="1"/>
    </font>
    <font>
      <b/>
      <i/>
      <sz val="10"/>
      <color rgb="FFFF0000"/>
      <name val="Rupee Foradian"/>
      <family val="2"/>
    </font>
    <font>
      <b/>
      <sz val="12"/>
      <color rgb="FFFF0000"/>
      <name val="Times New Roman"/>
      <family val="1"/>
    </font>
    <font>
      <b/>
      <sz val="14"/>
      <color rgb="FFFF0000"/>
      <name val="Times New Roman"/>
      <family val="1"/>
    </font>
    <font>
      <sz val="12"/>
      <color rgb="FFFF0000"/>
      <name val="Times New Roman"/>
      <family val="1"/>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rgb="FFFFC000"/>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2">
    <xf numFmtId="0" fontId="0" fillId="0" borderId="0"/>
    <xf numFmtId="0" fontId="5" fillId="0" borderId="0"/>
  </cellStyleXfs>
  <cellXfs count="68">
    <xf numFmtId="0" fontId="0" fillId="0" borderId="0" xfId="0"/>
    <xf numFmtId="4" fontId="3" fillId="0" borderId="0" xfId="0" applyNumberFormat="1" applyFont="1" applyAlignment="1">
      <alignment horizontal="center" wrapText="1"/>
    </xf>
    <xf numFmtId="4" fontId="2" fillId="0" borderId="0" xfId="0" applyNumberFormat="1" applyFont="1" applyAlignment="1">
      <alignment horizontal="center" wrapText="1"/>
    </xf>
    <xf numFmtId="4" fontId="2" fillId="0" borderId="0" xfId="0" applyNumberFormat="1" applyFont="1" applyAlignment="1">
      <alignment wrapText="1"/>
    </xf>
    <xf numFmtId="0" fontId="2" fillId="0" borderId="1" xfId="0" applyFont="1" applyBorder="1" applyAlignment="1">
      <alignment wrapText="1"/>
    </xf>
    <xf numFmtId="4" fontId="3" fillId="0" borderId="0" xfId="0" applyNumberFormat="1" applyFont="1" applyAlignment="1">
      <alignment horizontal="center" vertical="center" wrapText="1"/>
    </xf>
    <xf numFmtId="4" fontId="2" fillId="0" borderId="0" xfId="0" applyNumberFormat="1" applyFont="1" applyAlignment="1">
      <alignment horizontal="center" vertical="center" wrapText="1"/>
    </xf>
    <xf numFmtId="0" fontId="6" fillId="0" borderId="1" xfId="1" applyFont="1" applyBorder="1" applyAlignment="1">
      <alignment horizontal="left" vertical="top" wrapText="1" shrinkToFit="1"/>
    </xf>
    <xf numFmtId="0" fontId="6" fillId="0" borderId="1" xfId="1" applyFont="1" applyBorder="1" applyAlignment="1">
      <alignment wrapText="1"/>
    </xf>
    <xf numFmtId="0" fontId="6" fillId="0" borderId="1" xfId="1" applyFont="1" applyFill="1" applyBorder="1" applyAlignment="1">
      <alignment horizontal="left" vertical="top" wrapText="1"/>
    </xf>
    <xf numFmtId="0" fontId="6" fillId="0" borderId="1" xfId="1" applyFont="1" applyBorder="1" applyAlignment="1">
      <alignment horizontal="left" vertical="top" wrapText="1"/>
    </xf>
    <xf numFmtId="0" fontId="6" fillId="0" borderId="1" xfId="1" applyFont="1" applyBorder="1" applyAlignment="1">
      <alignment vertical="top" wrapText="1"/>
    </xf>
    <xf numFmtId="0" fontId="6" fillId="0" borderId="1" xfId="1" applyFont="1" applyFill="1" applyBorder="1" applyAlignment="1">
      <alignment vertical="top" wrapText="1"/>
    </xf>
    <xf numFmtId="4" fontId="3" fillId="2" borderId="1" xfId="0" applyNumberFormat="1" applyFont="1" applyFill="1" applyBorder="1" applyAlignment="1">
      <alignment horizontal="center" wrapText="1"/>
    </xf>
    <xf numFmtId="4" fontId="3" fillId="3" borderId="1" xfId="0" applyNumberFormat="1" applyFont="1" applyFill="1" applyBorder="1" applyAlignment="1">
      <alignment horizontal="center" wrapText="1"/>
    </xf>
    <xf numFmtId="4" fontId="3" fillId="4" borderId="1" xfId="0" applyNumberFormat="1" applyFont="1" applyFill="1" applyBorder="1" applyAlignment="1">
      <alignment horizontal="center" wrapText="1"/>
    </xf>
    <xf numFmtId="4" fontId="3" fillId="2" borderId="1" xfId="0" applyNumberFormat="1" applyFont="1" applyFill="1" applyBorder="1" applyAlignment="1">
      <alignment horizontal="center" vertical="center" wrapText="1"/>
    </xf>
    <xf numFmtId="4" fontId="2" fillId="0" borderId="1" xfId="0" applyNumberFormat="1" applyFont="1" applyBorder="1" applyAlignment="1">
      <alignment horizontal="center" vertical="center" wrapText="1"/>
    </xf>
    <xf numFmtId="4" fontId="2" fillId="3" borderId="1" xfId="0" applyNumberFormat="1" applyFont="1" applyFill="1" applyBorder="1" applyAlignment="1">
      <alignment horizontal="center" vertical="center" wrapText="1"/>
    </xf>
    <xf numFmtId="4" fontId="2" fillId="4" borderId="1" xfId="0" applyNumberFormat="1" applyFont="1" applyFill="1" applyBorder="1" applyAlignment="1">
      <alignment horizontal="center" vertical="center" wrapText="1"/>
    </xf>
    <xf numFmtId="0" fontId="12" fillId="0" borderId="1" xfId="0" applyFont="1" applyBorder="1"/>
    <xf numFmtId="4" fontId="2" fillId="0" borderId="1" xfId="0" applyNumberFormat="1" applyFont="1" applyBorder="1" applyAlignment="1">
      <alignment horizontal="center" vertical="center" wrapText="1"/>
    </xf>
    <xf numFmtId="4" fontId="2" fillId="0" borderId="1" xfId="0" applyNumberFormat="1" applyFont="1" applyBorder="1" applyAlignment="1">
      <alignment wrapText="1"/>
    </xf>
    <xf numFmtId="4" fontId="14" fillId="0" borderId="1" xfId="0" applyNumberFormat="1" applyFont="1" applyBorder="1" applyAlignment="1">
      <alignment horizontal="center" wrapText="1"/>
    </xf>
    <xf numFmtId="4" fontId="12" fillId="0" borderId="1" xfId="0" applyNumberFormat="1" applyFont="1" applyBorder="1" applyAlignment="1">
      <alignment wrapText="1"/>
    </xf>
    <xf numFmtId="4" fontId="12" fillId="0" borderId="1" xfId="0" applyNumberFormat="1" applyFont="1" applyBorder="1" applyAlignment="1">
      <alignment horizontal="center" wrapText="1"/>
    </xf>
    <xf numFmtId="4" fontId="12" fillId="0" borderId="0" xfId="0" applyNumberFormat="1" applyFont="1" applyAlignment="1">
      <alignment wrapText="1"/>
    </xf>
    <xf numFmtId="4" fontId="2" fillId="0" borderId="0" xfId="0" applyNumberFormat="1" applyFont="1" applyBorder="1" applyAlignment="1">
      <alignment horizontal="center" wrapText="1"/>
    </xf>
    <xf numFmtId="4" fontId="12" fillId="0" borderId="0" xfId="0" applyNumberFormat="1" applyFont="1" applyAlignment="1">
      <alignment horizontal="center" wrapText="1"/>
    </xf>
    <xf numFmtId="4" fontId="12" fillId="0" borderId="0" xfId="0" applyNumberFormat="1" applyFont="1" applyAlignment="1">
      <alignment horizontal="right" wrapText="1"/>
    </xf>
    <xf numFmtId="4" fontId="12" fillId="0" borderId="5" xfId="0" applyNumberFormat="1" applyFont="1" applyBorder="1" applyAlignment="1">
      <alignment horizontal="center" wrapText="1"/>
    </xf>
    <xf numFmtId="4" fontId="12" fillId="0" borderId="0" xfId="0" applyNumberFormat="1" applyFont="1" applyBorder="1" applyAlignment="1">
      <alignment horizontal="center" wrapText="1"/>
    </xf>
    <xf numFmtId="4" fontId="18" fillId="0" borderId="0" xfId="0" applyNumberFormat="1" applyFont="1" applyAlignment="1">
      <alignment horizontal="center" wrapText="1"/>
    </xf>
    <xf numFmtId="4" fontId="3" fillId="0" borderId="1" xfId="0" applyNumberFormat="1" applyFont="1" applyBorder="1" applyAlignment="1">
      <alignment horizontal="center" wrapText="1"/>
    </xf>
    <xf numFmtId="4" fontId="2" fillId="0" borderId="1" xfId="0" applyNumberFormat="1" applyFont="1" applyBorder="1" applyAlignment="1">
      <alignment horizontal="center" wrapText="1"/>
    </xf>
    <xf numFmtId="4" fontId="3" fillId="2" borderId="2" xfId="0" applyNumberFormat="1" applyFont="1" applyFill="1" applyBorder="1" applyAlignment="1">
      <alignment horizontal="center" wrapText="1"/>
    </xf>
    <xf numFmtId="4" fontId="2" fillId="0" borderId="2" xfId="0" applyNumberFormat="1" applyFont="1" applyBorder="1" applyAlignment="1">
      <alignment horizontal="center" wrapText="1"/>
    </xf>
    <xf numFmtId="4" fontId="12" fillId="0" borderId="2" xfId="0" applyNumberFormat="1" applyFont="1" applyBorder="1" applyAlignment="1">
      <alignment horizontal="center" wrapText="1"/>
    </xf>
    <xf numFmtId="4" fontId="3" fillId="3" borderId="2" xfId="0" applyNumberFormat="1" applyFont="1" applyFill="1" applyBorder="1" applyAlignment="1">
      <alignment horizontal="center" wrapText="1"/>
    </xf>
    <xf numFmtId="4" fontId="13" fillId="4" borderId="2" xfId="0" applyNumberFormat="1" applyFont="1" applyFill="1" applyBorder="1" applyAlignment="1">
      <alignment horizontal="center" wrapText="1"/>
    </xf>
    <xf numFmtId="4" fontId="19" fillId="3" borderId="6" xfId="0" applyNumberFormat="1" applyFont="1" applyFill="1" applyBorder="1" applyAlignment="1">
      <alignment horizontal="center" vertical="center" wrapText="1"/>
    </xf>
    <xf numFmtId="4" fontId="2" fillId="0" borderId="7" xfId="0" applyNumberFormat="1" applyFont="1" applyBorder="1" applyAlignment="1">
      <alignment wrapText="1"/>
    </xf>
    <xf numFmtId="4" fontId="20" fillId="0" borderId="7" xfId="0" applyNumberFormat="1" applyFont="1" applyBorder="1" applyAlignment="1">
      <alignment wrapText="1"/>
    </xf>
    <xf numFmtId="4" fontId="14" fillId="0" borderId="7" xfId="0" applyNumberFormat="1" applyFont="1" applyBorder="1" applyAlignment="1">
      <alignment wrapText="1"/>
    </xf>
    <xf numFmtId="4" fontId="12" fillId="0" borderId="7" xfId="0" applyNumberFormat="1" applyFont="1" applyBorder="1" applyAlignment="1">
      <alignment wrapText="1"/>
    </xf>
    <xf numFmtId="4" fontId="2" fillId="0" borderId="8" xfId="0" applyNumberFormat="1" applyFont="1" applyBorder="1" applyAlignment="1">
      <alignment wrapText="1"/>
    </xf>
    <xf numFmtId="4" fontId="2" fillId="0" borderId="1" xfId="0" applyNumberFormat="1" applyFont="1" applyBorder="1" applyAlignment="1">
      <alignment horizontal="center" vertical="center" wrapText="1"/>
    </xf>
    <xf numFmtId="0" fontId="0" fillId="0" borderId="1" xfId="0" applyBorder="1" applyAlignment="1">
      <alignment horizontal="center" vertical="center" wrapText="1"/>
    </xf>
    <xf numFmtId="4" fontId="2" fillId="5" borderId="1" xfId="0" applyNumberFormat="1" applyFont="1" applyFill="1" applyBorder="1" applyAlignment="1">
      <alignment horizontal="center" vertical="center" wrapText="1"/>
    </xf>
    <xf numFmtId="4" fontId="2" fillId="4" borderId="1" xfId="0" applyNumberFormat="1" applyFont="1" applyFill="1" applyBorder="1" applyAlignment="1">
      <alignment horizontal="center" vertical="center" wrapText="1"/>
    </xf>
    <xf numFmtId="0" fontId="0" fillId="4" borderId="1" xfId="0" applyFill="1" applyBorder="1" applyAlignment="1">
      <alignment horizontal="center" vertical="center" wrapText="1"/>
    </xf>
    <xf numFmtId="4" fontId="14" fillId="0" borderId="1" xfId="0" applyNumberFormat="1" applyFont="1" applyBorder="1" applyAlignment="1">
      <alignment wrapText="1"/>
    </xf>
    <xf numFmtId="0" fontId="15" fillId="0" borderId="1" xfId="0" applyFont="1" applyBorder="1" applyAlignment="1">
      <alignment wrapText="1"/>
    </xf>
    <xf numFmtId="0" fontId="15" fillId="0" borderId="2" xfId="0" applyFont="1" applyBorder="1" applyAlignment="1">
      <alignment wrapText="1"/>
    </xf>
    <xf numFmtId="4" fontId="3" fillId="0" borderId="1" xfId="0" applyNumberFormat="1" applyFont="1" applyBorder="1" applyAlignment="1">
      <alignment horizontal="center" wrapText="1"/>
    </xf>
    <xf numFmtId="0" fontId="0" fillId="0" borderId="1" xfId="0" applyBorder="1" applyAlignment="1">
      <alignment wrapText="1"/>
    </xf>
    <xf numFmtId="0" fontId="0" fillId="0" borderId="2" xfId="0" applyBorder="1" applyAlignment="1">
      <alignment wrapText="1"/>
    </xf>
    <xf numFmtId="4" fontId="3" fillId="0" borderId="1" xfId="0" applyNumberFormat="1" applyFont="1" applyBorder="1" applyAlignment="1">
      <alignment wrapText="1"/>
    </xf>
    <xf numFmtId="0" fontId="1" fillId="0" borderId="1" xfId="0" applyFont="1" applyBorder="1" applyAlignment="1">
      <alignment wrapText="1"/>
    </xf>
    <xf numFmtId="0" fontId="1" fillId="0" borderId="2" xfId="0" applyFont="1" applyBorder="1" applyAlignment="1">
      <alignment wrapText="1"/>
    </xf>
    <xf numFmtId="4" fontId="3" fillId="3" borderId="1" xfId="0" applyNumberFormat="1" applyFont="1" applyFill="1" applyBorder="1" applyAlignment="1">
      <alignment wrapText="1"/>
    </xf>
    <xf numFmtId="0" fontId="1" fillId="3" borderId="1" xfId="0" applyFont="1" applyFill="1" applyBorder="1" applyAlignment="1">
      <alignment wrapText="1"/>
    </xf>
    <xf numFmtId="4" fontId="3" fillId="4" borderId="2" xfId="0" applyNumberFormat="1" applyFont="1" applyFill="1" applyBorder="1" applyAlignment="1">
      <alignment wrapText="1"/>
    </xf>
    <xf numFmtId="0" fontId="0" fillId="0" borderId="3" xfId="0" applyBorder="1" applyAlignment="1">
      <alignment wrapText="1"/>
    </xf>
    <xf numFmtId="0" fontId="0" fillId="0" borderId="4" xfId="0" applyBorder="1" applyAlignment="1">
      <alignment wrapText="1"/>
    </xf>
    <xf numFmtId="4" fontId="2" fillId="0" borderId="1" xfId="0" applyNumberFormat="1" applyFont="1" applyBorder="1" applyAlignment="1">
      <alignment horizontal="center" wrapText="1"/>
    </xf>
    <xf numFmtId="0" fontId="0" fillId="0" borderId="1" xfId="0" applyBorder="1" applyAlignment="1">
      <alignment horizontal="center" wrapText="1"/>
    </xf>
    <xf numFmtId="0" fontId="0" fillId="0" borderId="2" xfId="0" applyBorder="1" applyAlignment="1">
      <alignment horizontal="center" wrapText="1"/>
    </xf>
  </cellXfs>
  <cellStyles count="2">
    <cellStyle name="Normal" xfId="0" builtinId="0"/>
    <cellStyle name="Normal 6"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8"/>
  <sheetViews>
    <sheetView workbookViewId="0">
      <selection activeCell="C2" sqref="C2"/>
    </sheetView>
  </sheetViews>
  <sheetFormatPr defaultRowHeight="12.75"/>
  <cols>
    <col min="1" max="1" width="6" style="6" bestFit="1" customWidth="1"/>
    <col min="2" max="2" width="65.5703125" style="6" customWidth="1"/>
    <col min="3" max="3" width="15.42578125" style="6" customWidth="1"/>
    <col min="4" max="16384" width="9.140625" style="6"/>
  </cols>
  <sheetData>
    <row r="1" spans="1:3" s="5" customFormat="1">
      <c r="A1" s="16" t="s">
        <v>0</v>
      </c>
      <c r="B1" s="16" t="s">
        <v>23</v>
      </c>
      <c r="C1" s="16" t="s">
        <v>26</v>
      </c>
    </row>
    <row r="2" spans="1:3">
      <c r="A2" s="17" t="s">
        <v>132</v>
      </c>
      <c r="B2" s="17" t="s">
        <v>133</v>
      </c>
      <c r="C2" s="17" t="e">
        <f>'BUDGETARY QUOTE'!#REF!</f>
        <v>#REF!</v>
      </c>
    </row>
    <row r="3" spans="1:3" ht="15">
      <c r="A3" s="46"/>
      <c r="B3" s="47"/>
      <c r="C3" s="47"/>
    </row>
    <row r="4" spans="1:3">
      <c r="A4" s="17" t="s">
        <v>134</v>
      </c>
      <c r="B4" s="17" t="s">
        <v>135</v>
      </c>
      <c r="C4" s="17" t="e">
        <f>'BUDGETARY QUOTE'!#REF!</f>
        <v>#REF!</v>
      </c>
    </row>
    <row r="5" spans="1:3" ht="15">
      <c r="A5" s="46"/>
      <c r="B5" s="47"/>
      <c r="C5" s="47"/>
    </row>
    <row r="6" spans="1:3">
      <c r="A6" s="17" t="s">
        <v>136</v>
      </c>
      <c r="B6" s="17" t="s">
        <v>137</v>
      </c>
      <c r="C6" s="17" t="e">
        <f>'BUDGETARY QUOTE'!#REF!</f>
        <v>#REF!</v>
      </c>
    </row>
    <row r="7" spans="1:3" ht="15">
      <c r="A7" s="46"/>
      <c r="B7" s="47"/>
      <c r="C7" s="47"/>
    </row>
    <row r="8" spans="1:3">
      <c r="A8" s="17" t="s">
        <v>138</v>
      </c>
      <c r="B8" s="17" t="s">
        <v>139</v>
      </c>
      <c r="C8" s="17" t="e">
        <f>'BUDGETARY QUOTE'!#REF!</f>
        <v>#REF!</v>
      </c>
    </row>
    <row r="9" spans="1:3" ht="15">
      <c r="A9" s="46"/>
      <c r="B9" s="47"/>
      <c r="C9" s="47"/>
    </row>
    <row r="10" spans="1:3">
      <c r="A10" s="17" t="s">
        <v>140</v>
      </c>
      <c r="B10" s="17" t="s">
        <v>141</v>
      </c>
      <c r="C10" s="17" t="e">
        <f>'BUDGETARY QUOTE'!#REF!</f>
        <v>#REF!</v>
      </c>
    </row>
    <row r="11" spans="1:3" ht="15">
      <c r="A11" s="46"/>
      <c r="B11" s="47"/>
      <c r="C11" s="47"/>
    </row>
    <row r="12" spans="1:3">
      <c r="A12" s="17" t="s">
        <v>142</v>
      </c>
      <c r="B12" s="17" t="s">
        <v>143</v>
      </c>
      <c r="C12" s="17" t="e">
        <f>'BUDGETARY QUOTE'!#REF!</f>
        <v>#REF!</v>
      </c>
    </row>
    <row r="13" spans="1:3" ht="15">
      <c r="A13" s="46"/>
      <c r="B13" s="47"/>
      <c r="C13" s="47"/>
    </row>
    <row r="14" spans="1:3">
      <c r="A14" s="17" t="s">
        <v>144</v>
      </c>
      <c r="B14" s="17" t="s">
        <v>147</v>
      </c>
      <c r="C14" s="17" t="e">
        <f>'BUDGETARY QUOTE'!#REF!</f>
        <v>#REF!</v>
      </c>
    </row>
    <row r="15" spans="1:3" ht="15">
      <c r="A15" s="46"/>
      <c r="B15" s="47"/>
      <c r="C15" s="47"/>
    </row>
    <row r="16" spans="1:3">
      <c r="A16" s="17" t="s">
        <v>148</v>
      </c>
      <c r="B16" s="17" t="s">
        <v>154</v>
      </c>
      <c r="C16" s="17" t="e">
        <f>'BUDGETARY QUOTE'!#REF!</f>
        <v>#REF!</v>
      </c>
    </row>
    <row r="17" spans="1:3" ht="15">
      <c r="A17" s="46"/>
      <c r="B17" s="47"/>
      <c r="C17" s="47"/>
    </row>
    <row r="18" spans="1:3">
      <c r="A18" s="17" t="s">
        <v>150</v>
      </c>
      <c r="B18" s="17" t="s">
        <v>151</v>
      </c>
      <c r="C18" s="17" t="e">
        <f>'BUDGETARY QUOTE'!#REF!</f>
        <v>#REF!</v>
      </c>
    </row>
    <row r="19" spans="1:3" ht="15">
      <c r="A19" s="46"/>
      <c r="B19" s="47"/>
      <c r="C19" s="47"/>
    </row>
    <row r="20" spans="1:3">
      <c r="A20" s="17" t="s">
        <v>152</v>
      </c>
      <c r="B20" s="17" t="s">
        <v>153</v>
      </c>
      <c r="C20" s="17" t="e">
        <f>'BUDGETARY QUOTE'!#REF!</f>
        <v>#REF!</v>
      </c>
    </row>
    <row r="21" spans="1:3" ht="15">
      <c r="A21" s="46"/>
      <c r="B21" s="47"/>
      <c r="C21" s="47"/>
    </row>
    <row r="22" spans="1:3">
      <c r="A22" s="17" t="s">
        <v>155</v>
      </c>
      <c r="B22" s="17" t="s">
        <v>156</v>
      </c>
      <c r="C22" s="17" t="e">
        <f>'BUDGETARY QUOTE'!#REF!</f>
        <v>#REF!</v>
      </c>
    </row>
    <row r="23" spans="1:3" ht="15">
      <c r="A23" s="46"/>
      <c r="B23" s="47"/>
      <c r="C23" s="47"/>
    </row>
    <row r="24" spans="1:3">
      <c r="A24" s="17" t="s">
        <v>161</v>
      </c>
      <c r="B24" s="17" t="s">
        <v>162</v>
      </c>
      <c r="C24" s="17" t="e">
        <f>'BUDGETARY QUOTE'!#REF!</f>
        <v>#REF!</v>
      </c>
    </row>
    <row r="25" spans="1:3" ht="15">
      <c r="A25" s="46"/>
      <c r="B25" s="47"/>
      <c r="C25" s="47"/>
    </row>
    <row r="26" spans="1:3">
      <c r="A26" s="17" t="s">
        <v>164</v>
      </c>
      <c r="B26" s="17" t="s">
        <v>165</v>
      </c>
      <c r="C26" s="17" t="e">
        <f>'BUDGETARY QUOTE'!#REF!</f>
        <v>#REF!</v>
      </c>
    </row>
    <row r="27" spans="1:3" ht="15">
      <c r="A27" s="46"/>
      <c r="B27" s="47"/>
      <c r="C27" s="47"/>
    </row>
    <row r="28" spans="1:3">
      <c r="A28" s="17" t="s">
        <v>168</v>
      </c>
      <c r="B28" s="17" t="s">
        <v>171</v>
      </c>
      <c r="C28" s="17" t="e">
        <f>'BUDGETARY QUOTE'!#REF!</f>
        <v>#REF!</v>
      </c>
    </row>
    <row r="29" spans="1:3" ht="15">
      <c r="A29" s="46"/>
      <c r="B29" s="47"/>
      <c r="C29" s="47"/>
    </row>
    <row r="30" spans="1:3">
      <c r="A30" s="17" t="s">
        <v>169</v>
      </c>
      <c r="B30" s="17" t="s">
        <v>170</v>
      </c>
      <c r="C30" s="17" t="e">
        <f>'BUDGETARY QUOTE'!#REF!</f>
        <v>#REF!</v>
      </c>
    </row>
    <row r="31" spans="1:3" ht="15">
      <c r="A31" s="46"/>
      <c r="B31" s="47"/>
      <c r="C31" s="47"/>
    </row>
    <row r="32" spans="1:3">
      <c r="A32" s="18"/>
      <c r="B32" s="18" t="s">
        <v>177</v>
      </c>
      <c r="C32" s="18" t="e">
        <f>SUM(C2:C30)</f>
        <v>#REF!</v>
      </c>
    </row>
    <row r="33" spans="1:3">
      <c r="A33" s="17"/>
      <c r="B33" s="21" t="s">
        <v>237</v>
      </c>
      <c r="C33" s="17" t="e">
        <f>C32*0.18</f>
        <v>#REF!</v>
      </c>
    </row>
    <row r="34" spans="1:3">
      <c r="A34" s="17"/>
      <c r="B34" s="17" t="s">
        <v>178</v>
      </c>
      <c r="C34" s="17" t="e">
        <f>SUM(C32:C33)</f>
        <v>#REF!</v>
      </c>
    </row>
    <row r="35" spans="1:3">
      <c r="A35" s="17"/>
      <c r="B35" s="17" t="s">
        <v>179</v>
      </c>
      <c r="C35" s="17"/>
    </row>
    <row r="36" spans="1:3">
      <c r="A36" s="19"/>
      <c r="B36" s="19" t="s">
        <v>180</v>
      </c>
      <c r="C36" s="19" t="e">
        <f>C34+C35</f>
        <v>#REF!</v>
      </c>
    </row>
    <row r="37" spans="1:3" ht="15">
      <c r="A37" s="48"/>
      <c r="B37" s="47"/>
      <c r="C37" s="47"/>
    </row>
    <row r="38" spans="1:3" ht="15">
      <c r="A38" s="19"/>
      <c r="B38" s="49" t="s">
        <v>181</v>
      </c>
      <c r="C38" s="50"/>
    </row>
  </sheetData>
  <mergeCells count="17">
    <mergeCell ref="A37:C37"/>
    <mergeCell ref="A15:C15"/>
    <mergeCell ref="A17:C17"/>
    <mergeCell ref="B38:C38"/>
    <mergeCell ref="A31:C31"/>
    <mergeCell ref="A29:C29"/>
    <mergeCell ref="A27:C27"/>
    <mergeCell ref="A25:C25"/>
    <mergeCell ref="A23:C23"/>
    <mergeCell ref="A21:C21"/>
    <mergeCell ref="A9:C9"/>
    <mergeCell ref="A11:C11"/>
    <mergeCell ref="A13:C13"/>
    <mergeCell ref="A19:C19"/>
    <mergeCell ref="A3:C3"/>
    <mergeCell ref="A5:C5"/>
    <mergeCell ref="A7:C7"/>
  </mergeCells>
  <pageMargins left="0.70866141732283472" right="0.70866141732283472" top="0.98425196850393704" bottom="1.1811023622047245" header="0.31496062992125984" footer="0.31496062992125984"/>
  <pageSetup paperSize="9" orientation="portrait" r:id="rId1"/>
  <headerFooter>
    <oddHeader>&amp;C&amp;"Times New Roman,Bold"&amp;12ABSTRACT FOR PROPOSED OFFICE BUILDING, FOR M/s. STATIC SYSTEMS, AT PEENYA INDUSTRIAL ESTATE, BANGALORE</oddHeader>
    <oddFooter>&amp;L&amp;"Times New Roman,Bold"&amp;10Page &amp;P of &amp;N &amp;D&amp;R&amp;"Times New Roman,Regular"&amp;8Architects :&amp;"Times New Roman,Bold"RNA ARCHITECTS&amp;"Times New Roman,Regular"No.11, 2nd Floor, 9th Cross, 3rd Main,Padmanabhnagar, Bangalore - 560070Ph.No : +91 80 26790101</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5"/>
  <sheetViews>
    <sheetView tabSelected="1" workbookViewId="0">
      <selection activeCell="G1" sqref="G1:G1048576"/>
    </sheetView>
  </sheetViews>
  <sheetFormatPr defaultRowHeight="12.75"/>
  <cols>
    <col min="1" max="1" width="4.85546875" style="1" customWidth="1"/>
    <col min="2" max="2" width="39" style="3" customWidth="1"/>
    <col min="3" max="3" width="10.42578125" style="2" customWidth="1"/>
    <col min="4" max="4" width="8.85546875" style="2" customWidth="1"/>
    <col min="5" max="5" width="9.140625" style="2" customWidth="1"/>
    <col min="6" max="6" width="14.7109375" style="2" customWidth="1"/>
    <col min="7" max="7" width="51.7109375" style="3" customWidth="1"/>
    <col min="8" max="8" width="15.28515625" style="3" customWidth="1"/>
    <col min="9" max="9" width="12.28515625" style="3" customWidth="1"/>
    <col min="10" max="10" width="9.140625" style="3"/>
    <col min="11" max="11" width="8.5703125" style="3" customWidth="1"/>
    <col min="12" max="16384" width="9.140625" style="3"/>
  </cols>
  <sheetData>
    <row r="1" spans="1:7" ht="18.75">
      <c r="F1" s="2" t="s">
        <v>266</v>
      </c>
      <c r="G1" s="40"/>
    </row>
    <row r="2" spans="1:7">
      <c r="G2" s="41"/>
    </row>
    <row r="3" spans="1:7" ht="26.25">
      <c r="B3" s="3" t="s">
        <v>267</v>
      </c>
      <c r="G3" s="42"/>
    </row>
    <row r="4" spans="1:7">
      <c r="G4" s="41"/>
    </row>
    <row r="5" spans="1:7" ht="25.5">
      <c r="A5" s="13" t="s">
        <v>0</v>
      </c>
      <c r="B5" s="13" t="s">
        <v>23</v>
      </c>
      <c r="C5" s="13" t="s">
        <v>24</v>
      </c>
      <c r="D5" s="13" t="s">
        <v>25</v>
      </c>
      <c r="E5" s="13" t="s">
        <v>27</v>
      </c>
      <c r="F5" s="35" t="s">
        <v>26</v>
      </c>
      <c r="G5" s="43"/>
    </row>
    <row r="6" spans="1:7" ht="15">
      <c r="A6" s="33" t="s">
        <v>2</v>
      </c>
      <c r="B6" s="57" t="s">
        <v>28</v>
      </c>
      <c r="C6" s="58"/>
      <c r="D6" s="58"/>
      <c r="E6" s="58"/>
      <c r="F6" s="59"/>
      <c r="G6" s="43"/>
    </row>
    <row r="7" spans="1:7" ht="51">
      <c r="A7" s="33" t="s">
        <v>3</v>
      </c>
      <c r="B7" s="22" t="s">
        <v>264</v>
      </c>
      <c r="C7" s="34">
        <v>1760</v>
      </c>
      <c r="D7" s="34" t="s">
        <v>4</v>
      </c>
      <c r="E7" s="34">
        <v>11</v>
      </c>
      <c r="F7" s="36">
        <f>C7*E7</f>
        <v>19360</v>
      </c>
      <c r="G7" s="41"/>
    </row>
    <row r="8" spans="1:7" ht="25.5">
      <c r="A8" s="33" t="s">
        <v>5</v>
      </c>
      <c r="B8" s="22" t="s">
        <v>29</v>
      </c>
      <c r="C8" s="34">
        <v>0</v>
      </c>
      <c r="D8" s="34" t="s">
        <v>4</v>
      </c>
      <c r="E8" s="34">
        <v>13</v>
      </c>
      <c r="F8" s="36">
        <f>C8*E8</f>
        <v>0</v>
      </c>
      <c r="G8" s="41"/>
    </row>
    <row r="9" spans="1:7" ht="102">
      <c r="A9" s="33" t="s">
        <v>6</v>
      </c>
      <c r="B9" s="22" t="s">
        <v>30</v>
      </c>
      <c r="C9" s="34">
        <v>1000</v>
      </c>
      <c r="D9" s="34" t="s">
        <v>4</v>
      </c>
      <c r="E9" s="34">
        <v>4</v>
      </c>
      <c r="F9" s="36">
        <f>C9*E9</f>
        <v>4000</v>
      </c>
      <c r="G9" s="41"/>
    </row>
    <row r="10" spans="1:7" ht="38.25">
      <c r="A10" s="33" t="s">
        <v>7</v>
      </c>
      <c r="B10" s="22" t="s">
        <v>31</v>
      </c>
      <c r="C10" s="34">
        <v>0</v>
      </c>
      <c r="D10" s="34" t="s">
        <v>4</v>
      </c>
      <c r="E10" s="34">
        <v>7</v>
      </c>
      <c r="F10" s="36">
        <f>C10*E10</f>
        <v>0</v>
      </c>
      <c r="G10" s="41"/>
    </row>
    <row r="11" spans="1:7" ht="51">
      <c r="A11" s="33"/>
      <c r="B11" s="24" t="s">
        <v>238</v>
      </c>
      <c r="C11" s="25">
        <v>5250</v>
      </c>
      <c r="D11" s="25" t="s">
        <v>4</v>
      </c>
      <c r="E11" s="25">
        <v>12</v>
      </c>
      <c r="F11" s="37">
        <f>C11*E11</f>
        <v>63000</v>
      </c>
      <c r="G11" s="41"/>
    </row>
    <row r="12" spans="1:7" ht="15">
      <c r="A12" s="14" t="s">
        <v>8</v>
      </c>
      <c r="B12" s="60" t="s">
        <v>32</v>
      </c>
      <c r="C12" s="61"/>
      <c r="D12" s="61"/>
      <c r="E12" s="61"/>
      <c r="F12" s="38">
        <f>SUM(F7:F11)</f>
        <v>86360</v>
      </c>
      <c r="G12" s="41"/>
    </row>
    <row r="13" spans="1:7" ht="15">
      <c r="A13" s="54"/>
      <c r="B13" s="55"/>
      <c r="C13" s="55"/>
      <c r="D13" s="55"/>
      <c r="E13" s="55"/>
      <c r="F13" s="56"/>
      <c r="G13" s="41"/>
    </row>
    <row r="14" spans="1:7" ht="15">
      <c r="A14" s="33" t="s">
        <v>9</v>
      </c>
      <c r="B14" s="57" t="s">
        <v>33</v>
      </c>
      <c r="C14" s="58"/>
      <c r="D14" s="58"/>
      <c r="E14" s="58"/>
      <c r="F14" s="59"/>
      <c r="G14" s="41"/>
    </row>
    <row r="15" spans="1:7" ht="63.75">
      <c r="A15" s="33" t="s">
        <v>10</v>
      </c>
      <c r="B15" s="22" t="s">
        <v>34</v>
      </c>
      <c r="C15" s="25">
        <v>1200</v>
      </c>
      <c r="D15" s="25" t="s">
        <v>11</v>
      </c>
      <c r="E15" s="25">
        <v>9</v>
      </c>
      <c r="F15" s="37">
        <f>E15*C15</f>
        <v>10800</v>
      </c>
      <c r="G15" s="41"/>
    </row>
    <row r="16" spans="1:7" ht="15">
      <c r="A16" s="14" t="s">
        <v>35</v>
      </c>
      <c r="B16" s="60" t="s">
        <v>36</v>
      </c>
      <c r="C16" s="61"/>
      <c r="D16" s="61"/>
      <c r="E16" s="61"/>
      <c r="F16" s="38">
        <f>F15</f>
        <v>10800</v>
      </c>
      <c r="G16" s="41"/>
    </row>
    <row r="17" spans="1:7" ht="15">
      <c r="A17" s="54"/>
      <c r="B17" s="55"/>
      <c r="C17" s="55"/>
      <c r="D17" s="55"/>
      <c r="E17" s="55"/>
      <c r="F17" s="56"/>
      <c r="G17" s="41"/>
    </row>
    <row r="18" spans="1:7" ht="15">
      <c r="A18" s="33" t="s">
        <v>12</v>
      </c>
      <c r="B18" s="57" t="s">
        <v>37</v>
      </c>
      <c r="C18" s="58"/>
      <c r="D18" s="58"/>
      <c r="E18" s="58"/>
      <c r="F18" s="59"/>
      <c r="G18" s="41"/>
    </row>
    <row r="19" spans="1:7" ht="51">
      <c r="A19" s="33" t="s">
        <v>13</v>
      </c>
      <c r="B19" s="4" t="s">
        <v>38</v>
      </c>
      <c r="C19" s="34">
        <v>117</v>
      </c>
      <c r="D19" s="34" t="s">
        <v>4</v>
      </c>
      <c r="E19" s="34">
        <v>150</v>
      </c>
      <c r="F19" s="36">
        <f>E19*C19</f>
        <v>17550</v>
      </c>
      <c r="G19" s="41"/>
    </row>
    <row r="20" spans="1:7" ht="63.75">
      <c r="A20" s="33" t="s">
        <v>39</v>
      </c>
      <c r="B20" s="4" t="s">
        <v>244</v>
      </c>
      <c r="C20" s="34">
        <v>396</v>
      </c>
      <c r="D20" s="34" t="s">
        <v>4</v>
      </c>
      <c r="E20" s="34">
        <v>150</v>
      </c>
      <c r="F20" s="36">
        <f>E20*C20</f>
        <v>59400</v>
      </c>
      <c r="G20" s="41"/>
    </row>
    <row r="21" spans="1:7" ht="15">
      <c r="A21" s="14" t="s">
        <v>40</v>
      </c>
      <c r="B21" s="60" t="s">
        <v>41</v>
      </c>
      <c r="C21" s="61"/>
      <c r="D21" s="61"/>
      <c r="E21" s="61"/>
      <c r="F21" s="38">
        <f>SUM(F19:F20)</f>
        <v>76950</v>
      </c>
      <c r="G21" s="41"/>
    </row>
    <row r="22" spans="1:7" ht="15">
      <c r="A22" s="54"/>
      <c r="B22" s="55"/>
      <c r="C22" s="55"/>
      <c r="D22" s="55"/>
      <c r="E22" s="55"/>
      <c r="F22" s="56"/>
      <c r="G22" s="41"/>
    </row>
    <row r="23" spans="1:7" ht="15">
      <c r="A23" s="33" t="s">
        <v>14</v>
      </c>
      <c r="B23" s="57" t="s">
        <v>42</v>
      </c>
      <c r="C23" s="58"/>
      <c r="D23" s="58"/>
      <c r="E23" s="58"/>
      <c r="F23" s="59"/>
      <c r="G23" s="41"/>
    </row>
    <row r="24" spans="1:7" ht="129">
      <c r="A24" s="33"/>
      <c r="B24" s="4" t="s">
        <v>196</v>
      </c>
      <c r="C24" s="65"/>
      <c r="D24" s="66"/>
      <c r="E24" s="66"/>
      <c r="F24" s="67"/>
      <c r="G24" s="41"/>
    </row>
    <row r="25" spans="1:7">
      <c r="A25" s="33" t="s">
        <v>43</v>
      </c>
      <c r="B25" s="22" t="s">
        <v>190</v>
      </c>
      <c r="C25" s="34">
        <v>490</v>
      </c>
      <c r="D25" s="34" t="s">
        <v>4</v>
      </c>
      <c r="E25" s="34">
        <v>160</v>
      </c>
      <c r="F25" s="36">
        <f>C25*E25</f>
        <v>78400</v>
      </c>
      <c r="G25" s="41"/>
    </row>
    <row r="26" spans="1:7" ht="51">
      <c r="A26" s="23" t="s">
        <v>44</v>
      </c>
      <c r="B26" s="24" t="s">
        <v>239</v>
      </c>
      <c r="C26" s="25">
        <v>307</v>
      </c>
      <c r="D26" s="25" t="s">
        <v>4</v>
      </c>
      <c r="E26" s="25">
        <v>186</v>
      </c>
      <c r="F26" s="37">
        <f t="shared" ref="F26:F34" si="0">C26*E26</f>
        <v>57102</v>
      </c>
      <c r="G26" s="41"/>
    </row>
    <row r="27" spans="1:7">
      <c r="A27" s="33" t="s">
        <v>45</v>
      </c>
      <c r="B27" s="22" t="s">
        <v>183</v>
      </c>
      <c r="C27" s="34">
        <v>230</v>
      </c>
      <c r="D27" s="34" t="s">
        <v>4</v>
      </c>
      <c r="E27" s="34">
        <v>192</v>
      </c>
      <c r="F27" s="36">
        <f t="shared" si="0"/>
        <v>44160</v>
      </c>
      <c r="G27" s="41"/>
    </row>
    <row r="28" spans="1:7">
      <c r="A28" s="33" t="s">
        <v>46</v>
      </c>
      <c r="B28" s="22" t="s">
        <v>184</v>
      </c>
      <c r="C28" s="34">
        <v>0</v>
      </c>
      <c r="D28" s="34" t="s">
        <v>4</v>
      </c>
      <c r="E28" s="34">
        <v>196</v>
      </c>
      <c r="F28" s="36">
        <f t="shared" si="0"/>
        <v>0</v>
      </c>
      <c r="G28" s="41"/>
    </row>
    <row r="29" spans="1:7">
      <c r="A29" s="33" t="s">
        <v>47</v>
      </c>
      <c r="B29" s="22" t="s">
        <v>182</v>
      </c>
      <c r="C29" s="34">
        <v>346</v>
      </c>
      <c r="D29" s="34" t="s">
        <v>4</v>
      </c>
      <c r="E29" s="34">
        <v>231</v>
      </c>
      <c r="F29" s="36">
        <f t="shared" si="0"/>
        <v>79926</v>
      </c>
      <c r="G29" s="41"/>
    </row>
    <row r="30" spans="1:7">
      <c r="A30" s="33" t="s">
        <v>48</v>
      </c>
      <c r="B30" s="22" t="s">
        <v>191</v>
      </c>
      <c r="C30" s="34">
        <v>505</v>
      </c>
      <c r="D30" s="34" t="s">
        <v>4</v>
      </c>
      <c r="E30" s="34">
        <v>192</v>
      </c>
      <c r="F30" s="36">
        <f t="shared" si="0"/>
        <v>96960</v>
      </c>
      <c r="G30" s="41"/>
    </row>
    <row r="31" spans="1:7">
      <c r="A31" s="33" t="s">
        <v>49</v>
      </c>
      <c r="B31" s="22" t="s">
        <v>192</v>
      </c>
      <c r="C31" s="34">
        <v>1289</v>
      </c>
      <c r="D31" s="34" t="s">
        <v>4</v>
      </c>
      <c r="E31" s="34">
        <v>192</v>
      </c>
      <c r="F31" s="36">
        <f t="shared" si="0"/>
        <v>247488</v>
      </c>
      <c r="G31" s="41"/>
    </row>
    <row r="32" spans="1:7">
      <c r="A32" s="33" t="s">
        <v>50</v>
      </c>
      <c r="B32" s="22" t="s">
        <v>193</v>
      </c>
      <c r="C32" s="34">
        <v>93</v>
      </c>
      <c r="D32" s="34" t="s">
        <v>4</v>
      </c>
      <c r="E32" s="34">
        <v>221</v>
      </c>
      <c r="F32" s="36">
        <f t="shared" si="0"/>
        <v>20553</v>
      </c>
      <c r="G32" s="44"/>
    </row>
    <row r="33" spans="1:7">
      <c r="A33" s="33" t="s">
        <v>51</v>
      </c>
      <c r="B33" s="22" t="s">
        <v>194</v>
      </c>
      <c r="C33" s="34">
        <v>210</v>
      </c>
      <c r="D33" s="34" t="s">
        <v>11</v>
      </c>
      <c r="E33" s="34">
        <v>97</v>
      </c>
      <c r="F33" s="36">
        <f t="shared" si="0"/>
        <v>20370</v>
      </c>
      <c r="G33" s="44"/>
    </row>
    <row r="34" spans="1:7">
      <c r="A34" s="33" t="s">
        <v>52</v>
      </c>
      <c r="B34" s="22" t="s">
        <v>195</v>
      </c>
      <c r="C34" s="34">
        <v>216</v>
      </c>
      <c r="D34" s="34" t="s">
        <v>4</v>
      </c>
      <c r="E34" s="34">
        <v>231</v>
      </c>
      <c r="F34" s="36">
        <f t="shared" si="0"/>
        <v>49896</v>
      </c>
      <c r="G34" s="41"/>
    </row>
    <row r="35" spans="1:7">
      <c r="A35" s="33"/>
      <c r="B35" s="20"/>
      <c r="C35" s="34"/>
      <c r="D35" s="34"/>
      <c r="E35" s="34"/>
      <c r="F35" s="36"/>
      <c r="G35" s="41"/>
    </row>
    <row r="36" spans="1:7" ht="15">
      <c r="A36" s="14" t="s">
        <v>53</v>
      </c>
      <c r="B36" s="60" t="s">
        <v>54</v>
      </c>
      <c r="C36" s="61"/>
      <c r="D36" s="61"/>
      <c r="E36" s="61"/>
      <c r="F36" s="38">
        <f>SUM(F25:F34)</f>
        <v>694855</v>
      </c>
      <c r="G36" s="41"/>
    </row>
    <row r="37" spans="1:7" ht="15">
      <c r="A37" s="54"/>
      <c r="B37" s="55"/>
      <c r="C37" s="55"/>
      <c r="D37" s="55"/>
      <c r="E37" s="55"/>
      <c r="F37" s="56"/>
      <c r="G37" s="41"/>
    </row>
    <row r="38" spans="1:7" ht="15">
      <c r="A38" s="33" t="s">
        <v>15</v>
      </c>
      <c r="B38" s="57" t="s">
        <v>55</v>
      </c>
      <c r="C38" s="58"/>
      <c r="D38" s="58"/>
      <c r="E38" s="58"/>
      <c r="F38" s="59"/>
      <c r="G38" s="41"/>
    </row>
    <row r="39" spans="1:7" ht="102">
      <c r="A39" s="33" t="s">
        <v>56</v>
      </c>
      <c r="B39" s="4" t="s">
        <v>241</v>
      </c>
      <c r="C39" s="34">
        <v>8.3000000000000007</v>
      </c>
      <c r="D39" s="34" t="s">
        <v>57</v>
      </c>
      <c r="E39" s="34">
        <v>62000</v>
      </c>
      <c r="F39" s="36">
        <f>E39*C39</f>
        <v>514600.00000000006</v>
      </c>
      <c r="G39" s="44"/>
    </row>
    <row r="40" spans="1:7">
      <c r="A40" s="33"/>
      <c r="B40" s="4"/>
      <c r="C40" s="34"/>
      <c r="D40" s="34"/>
      <c r="E40" s="34"/>
      <c r="F40" s="36"/>
      <c r="G40" s="41"/>
    </row>
    <row r="41" spans="1:7" ht="15">
      <c r="A41" s="14" t="s">
        <v>58</v>
      </c>
      <c r="B41" s="60" t="s">
        <v>16</v>
      </c>
      <c r="C41" s="61"/>
      <c r="D41" s="61"/>
      <c r="E41" s="61"/>
      <c r="F41" s="38">
        <f>F39</f>
        <v>514600.00000000006</v>
      </c>
      <c r="G41" s="41"/>
    </row>
    <row r="42" spans="1:7" ht="15">
      <c r="A42" s="54"/>
      <c r="B42" s="55"/>
      <c r="C42" s="55"/>
      <c r="D42" s="55"/>
      <c r="E42" s="55"/>
      <c r="F42" s="56"/>
      <c r="G42" s="41"/>
    </row>
    <row r="43" spans="1:7" ht="15">
      <c r="A43" s="33" t="s">
        <v>17</v>
      </c>
      <c r="B43" s="57" t="s">
        <v>59</v>
      </c>
      <c r="C43" s="58"/>
      <c r="D43" s="58"/>
      <c r="E43" s="58"/>
      <c r="F43" s="59"/>
      <c r="G43" s="41"/>
    </row>
    <row r="44" spans="1:7" ht="51">
      <c r="A44" s="33" t="s">
        <v>60</v>
      </c>
      <c r="B44" s="7" t="s">
        <v>62</v>
      </c>
      <c r="C44" s="34">
        <v>0</v>
      </c>
      <c r="D44" s="34" t="s">
        <v>4</v>
      </c>
      <c r="E44" s="34">
        <v>110</v>
      </c>
      <c r="F44" s="36">
        <f>E44*C44</f>
        <v>0</v>
      </c>
      <c r="G44" s="41"/>
    </row>
    <row r="45" spans="1:7" ht="51">
      <c r="A45" s="33" t="s">
        <v>61</v>
      </c>
      <c r="B45" s="8" t="s">
        <v>223</v>
      </c>
      <c r="C45" s="34">
        <v>2000</v>
      </c>
      <c r="D45" s="34" t="s">
        <v>233</v>
      </c>
      <c r="E45" s="34">
        <v>205</v>
      </c>
      <c r="F45" s="36">
        <f>E45*C45</f>
        <v>410000</v>
      </c>
      <c r="G45" s="44"/>
    </row>
    <row r="46" spans="1:7" ht="76.5">
      <c r="A46" s="33" t="s">
        <v>63</v>
      </c>
      <c r="B46" s="8" t="s">
        <v>222</v>
      </c>
      <c r="C46" s="34">
        <v>0</v>
      </c>
      <c r="D46" s="34" t="s">
        <v>11</v>
      </c>
      <c r="E46" s="34">
        <v>0</v>
      </c>
      <c r="F46" s="36">
        <f>E46*C46</f>
        <v>0</v>
      </c>
      <c r="G46" s="44"/>
    </row>
    <row r="47" spans="1:7" ht="38.25">
      <c r="A47" s="33" t="s">
        <v>64</v>
      </c>
      <c r="B47" s="8" t="s">
        <v>224</v>
      </c>
      <c r="C47" s="34">
        <v>385</v>
      </c>
      <c r="D47" s="34" t="s">
        <v>11</v>
      </c>
      <c r="E47" s="34">
        <v>98</v>
      </c>
      <c r="F47" s="36">
        <f>E47*C47</f>
        <v>37730</v>
      </c>
      <c r="G47" s="41"/>
    </row>
    <row r="48" spans="1:7" ht="15">
      <c r="A48" s="14" t="s">
        <v>145</v>
      </c>
      <c r="B48" s="60" t="s">
        <v>65</v>
      </c>
      <c r="C48" s="61"/>
      <c r="D48" s="61"/>
      <c r="E48" s="61"/>
      <c r="F48" s="38">
        <f>SUM(F44:F47)</f>
        <v>447730</v>
      </c>
      <c r="G48" s="41"/>
    </row>
    <row r="49" spans="1:7" ht="15">
      <c r="A49" s="54"/>
      <c r="B49" s="55"/>
      <c r="C49" s="55"/>
      <c r="D49" s="55"/>
      <c r="E49" s="55"/>
      <c r="F49" s="56"/>
      <c r="G49" s="41"/>
    </row>
    <row r="50" spans="1:7" ht="15">
      <c r="A50" s="33" t="s">
        <v>18</v>
      </c>
      <c r="B50" s="57" t="s">
        <v>66</v>
      </c>
      <c r="C50" s="58"/>
      <c r="D50" s="58"/>
      <c r="E50" s="58"/>
      <c r="F50" s="59"/>
      <c r="G50" s="41"/>
    </row>
    <row r="51" spans="1:7" ht="76.5">
      <c r="A51" s="33" t="s">
        <v>69</v>
      </c>
      <c r="B51" s="22" t="s">
        <v>197</v>
      </c>
      <c r="C51" s="34">
        <v>7489</v>
      </c>
      <c r="D51" s="34" t="s">
        <v>11</v>
      </c>
      <c r="E51" s="34">
        <v>45</v>
      </c>
      <c r="F51" s="36">
        <f>E51*C51</f>
        <v>337005</v>
      </c>
      <c r="G51" s="41"/>
    </row>
    <row r="52" spans="1:7" ht="63.75">
      <c r="A52" s="33" t="s">
        <v>70</v>
      </c>
      <c r="B52" s="22" t="s">
        <v>198</v>
      </c>
      <c r="C52" s="34">
        <v>3646</v>
      </c>
      <c r="D52" s="34" t="s">
        <v>11</v>
      </c>
      <c r="E52" s="34">
        <v>48</v>
      </c>
      <c r="F52" s="36">
        <f>E52*C52</f>
        <v>175008</v>
      </c>
      <c r="G52" s="41"/>
    </row>
    <row r="53" spans="1:7" ht="63.75">
      <c r="A53" s="33" t="s">
        <v>73</v>
      </c>
      <c r="B53" s="22" t="s">
        <v>261</v>
      </c>
      <c r="C53" s="34">
        <v>900</v>
      </c>
      <c r="D53" s="34" t="s">
        <v>11</v>
      </c>
      <c r="E53" s="34">
        <v>100</v>
      </c>
      <c r="F53" s="36">
        <f>E53*C53</f>
        <v>90000</v>
      </c>
      <c r="G53" s="41"/>
    </row>
    <row r="54" spans="1:7" ht="15">
      <c r="A54" s="14" t="s">
        <v>146</v>
      </c>
      <c r="B54" s="60" t="s">
        <v>67</v>
      </c>
      <c r="C54" s="61"/>
      <c r="D54" s="61"/>
      <c r="E54" s="61"/>
      <c r="F54" s="38">
        <f>SUM(F51:F53)</f>
        <v>602013</v>
      </c>
      <c r="G54" s="41"/>
    </row>
    <row r="55" spans="1:7" ht="15">
      <c r="A55" s="54"/>
      <c r="B55" s="55"/>
      <c r="C55" s="55"/>
      <c r="D55" s="55"/>
      <c r="E55" s="55"/>
      <c r="F55" s="56"/>
      <c r="G55" s="41"/>
    </row>
    <row r="56" spans="1:7" ht="15">
      <c r="A56" s="33" t="s">
        <v>19</v>
      </c>
      <c r="B56" s="57" t="s">
        <v>68</v>
      </c>
      <c r="C56" s="58"/>
      <c r="D56" s="58"/>
      <c r="E56" s="58"/>
      <c r="F56" s="59"/>
      <c r="G56" s="41"/>
    </row>
    <row r="57" spans="1:7" ht="102">
      <c r="A57" s="33" t="s">
        <v>76</v>
      </c>
      <c r="B57" s="22" t="s">
        <v>225</v>
      </c>
      <c r="C57" s="34">
        <v>0</v>
      </c>
      <c r="D57" s="34" t="s">
        <v>11</v>
      </c>
      <c r="E57" s="34">
        <v>0</v>
      </c>
      <c r="F57" s="36">
        <f>E57*C57</f>
        <v>0</v>
      </c>
      <c r="G57" s="44"/>
    </row>
    <row r="58" spans="1:7">
      <c r="A58" s="33"/>
      <c r="B58" s="22" t="s">
        <v>227</v>
      </c>
      <c r="C58" s="34">
        <v>49</v>
      </c>
      <c r="D58" s="34" t="s">
        <v>11</v>
      </c>
      <c r="E58" s="34">
        <v>2100</v>
      </c>
      <c r="F58" s="36">
        <f>E58*C58</f>
        <v>102900</v>
      </c>
      <c r="G58" s="44"/>
    </row>
    <row r="59" spans="1:7" ht="89.25">
      <c r="A59" s="33"/>
      <c r="B59" s="22" t="s">
        <v>226</v>
      </c>
      <c r="C59" s="34">
        <v>175</v>
      </c>
      <c r="D59" s="34" t="s">
        <v>11</v>
      </c>
      <c r="E59" s="34">
        <v>1100</v>
      </c>
      <c r="F59" s="36">
        <f>E59*C59</f>
        <v>192500</v>
      </c>
      <c r="G59" s="44"/>
    </row>
    <row r="60" spans="1:7" ht="76.5">
      <c r="A60" s="33"/>
      <c r="B60" s="22" t="s">
        <v>228</v>
      </c>
      <c r="C60" s="34">
        <v>184</v>
      </c>
      <c r="D60" s="34" t="s">
        <v>11</v>
      </c>
      <c r="E60" s="34">
        <v>1000</v>
      </c>
      <c r="F60" s="36">
        <f>E60*C60</f>
        <v>184000</v>
      </c>
      <c r="G60" s="44"/>
    </row>
    <row r="61" spans="1:7">
      <c r="A61" s="33" t="s">
        <v>77</v>
      </c>
      <c r="B61" s="22" t="s">
        <v>72</v>
      </c>
      <c r="C61" s="34">
        <v>6900</v>
      </c>
      <c r="D61" s="34" t="s">
        <v>11</v>
      </c>
      <c r="E61" s="34">
        <v>35</v>
      </c>
      <c r="F61" s="36">
        <f>E61*C61</f>
        <v>241500</v>
      </c>
      <c r="G61" s="41"/>
    </row>
    <row r="62" spans="1:7">
      <c r="A62" s="33"/>
      <c r="B62" s="22"/>
      <c r="C62" s="34"/>
      <c r="D62" s="34"/>
      <c r="E62" s="34"/>
      <c r="F62" s="36"/>
      <c r="G62" s="41"/>
    </row>
    <row r="63" spans="1:7" ht="15">
      <c r="A63" s="14" t="s">
        <v>149</v>
      </c>
      <c r="B63" s="60" t="s">
        <v>74</v>
      </c>
      <c r="C63" s="61"/>
      <c r="D63" s="61"/>
      <c r="E63" s="61"/>
      <c r="F63" s="38">
        <f>SUM(F57:F61)</f>
        <v>720900</v>
      </c>
      <c r="G63" s="41"/>
    </row>
    <row r="64" spans="1:7" ht="15">
      <c r="A64" s="54"/>
      <c r="B64" s="55"/>
      <c r="C64" s="55"/>
      <c r="D64" s="55"/>
      <c r="E64" s="55"/>
      <c r="F64" s="56"/>
      <c r="G64" s="41"/>
    </row>
    <row r="65" spans="1:7" ht="15">
      <c r="A65" s="33" t="s">
        <v>21</v>
      </c>
      <c r="B65" s="57" t="s">
        <v>75</v>
      </c>
      <c r="C65" s="58"/>
      <c r="D65" s="58"/>
      <c r="E65" s="58"/>
      <c r="F65" s="59"/>
      <c r="G65" s="41"/>
    </row>
    <row r="66" spans="1:7" ht="25.5">
      <c r="A66" s="33" t="s">
        <v>79</v>
      </c>
      <c r="B66" s="22" t="s">
        <v>221</v>
      </c>
      <c r="C66" s="34">
        <v>0</v>
      </c>
      <c r="D66" s="34" t="s">
        <v>11</v>
      </c>
      <c r="E66" s="34">
        <v>0</v>
      </c>
      <c r="F66" s="36">
        <f>E66*C66</f>
        <v>0</v>
      </c>
      <c r="G66" s="41"/>
    </row>
    <row r="67" spans="1:7" ht="15">
      <c r="A67" s="14" t="s">
        <v>80</v>
      </c>
      <c r="B67" s="60" t="s">
        <v>20</v>
      </c>
      <c r="C67" s="61"/>
      <c r="D67" s="61"/>
      <c r="E67" s="61"/>
      <c r="F67" s="38">
        <f>F66</f>
        <v>0</v>
      </c>
      <c r="G67" s="41"/>
    </row>
    <row r="68" spans="1:7" ht="15">
      <c r="A68" s="54"/>
      <c r="B68" s="55"/>
      <c r="C68" s="55"/>
      <c r="D68" s="55"/>
      <c r="E68" s="55"/>
      <c r="F68" s="56"/>
      <c r="G68" s="41"/>
    </row>
    <row r="69" spans="1:7" ht="15">
      <c r="A69" s="33" t="s">
        <v>71</v>
      </c>
      <c r="B69" s="57" t="s">
        <v>78</v>
      </c>
      <c r="C69" s="58"/>
      <c r="D69" s="58"/>
      <c r="E69" s="58"/>
      <c r="F69" s="59"/>
      <c r="G69" s="41"/>
    </row>
    <row r="70" spans="1:7" ht="63.75">
      <c r="A70" s="33" t="s">
        <v>87</v>
      </c>
      <c r="B70" s="22" t="s">
        <v>203</v>
      </c>
      <c r="C70" s="34">
        <v>0</v>
      </c>
      <c r="D70" s="34" t="s">
        <v>81</v>
      </c>
      <c r="E70" s="34">
        <v>180</v>
      </c>
      <c r="F70" s="36">
        <f t="shared" ref="F70:F81" si="1">E70*C70</f>
        <v>0</v>
      </c>
      <c r="G70" s="44"/>
    </row>
    <row r="71" spans="1:7" ht="63.75">
      <c r="A71" s="33" t="s">
        <v>88</v>
      </c>
      <c r="B71" s="22" t="s">
        <v>187</v>
      </c>
      <c r="C71" s="34">
        <v>0</v>
      </c>
      <c r="D71" s="34" t="s">
        <v>81</v>
      </c>
      <c r="E71" s="34">
        <v>700</v>
      </c>
      <c r="F71" s="36">
        <f t="shared" si="1"/>
        <v>0</v>
      </c>
      <c r="G71" s="44"/>
    </row>
    <row r="72" spans="1:7" ht="38.25">
      <c r="A72" s="33" t="s">
        <v>90</v>
      </c>
      <c r="B72" s="22" t="s">
        <v>188</v>
      </c>
      <c r="C72" s="34">
        <v>0</v>
      </c>
      <c r="D72" s="34" t="s">
        <v>22</v>
      </c>
      <c r="E72" s="34">
        <v>1300</v>
      </c>
      <c r="F72" s="36">
        <f t="shared" si="1"/>
        <v>0</v>
      </c>
      <c r="G72" s="44"/>
    </row>
    <row r="73" spans="1:7" ht="127.5">
      <c r="A73" s="33" t="s">
        <v>92</v>
      </c>
      <c r="B73" s="22" t="s">
        <v>82</v>
      </c>
      <c r="C73" s="34">
        <v>0</v>
      </c>
      <c r="D73" s="34" t="s">
        <v>1</v>
      </c>
      <c r="E73" s="34">
        <v>0</v>
      </c>
      <c r="F73" s="36">
        <f t="shared" si="1"/>
        <v>0</v>
      </c>
      <c r="G73" s="41"/>
    </row>
    <row r="74" spans="1:7" ht="51">
      <c r="A74" s="33" t="s">
        <v>94</v>
      </c>
      <c r="B74" s="22" t="s">
        <v>189</v>
      </c>
      <c r="C74" s="34">
        <v>0</v>
      </c>
      <c r="D74" s="34" t="s">
        <v>1</v>
      </c>
      <c r="E74" s="34">
        <v>10000</v>
      </c>
      <c r="F74" s="36">
        <f t="shared" si="1"/>
        <v>0</v>
      </c>
      <c r="G74" s="44"/>
    </row>
    <row r="75" spans="1:7" ht="76.5">
      <c r="A75" s="33" t="s">
        <v>95</v>
      </c>
      <c r="B75" s="22" t="s">
        <v>83</v>
      </c>
      <c r="C75" s="34">
        <v>0</v>
      </c>
      <c r="D75" s="34" t="s">
        <v>81</v>
      </c>
      <c r="E75" s="34">
        <v>385</v>
      </c>
      <c r="F75" s="36">
        <f t="shared" si="1"/>
        <v>0</v>
      </c>
      <c r="G75" s="44"/>
    </row>
    <row r="76" spans="1:7" ht="38.25">
      <c r="A76" s="33" t="s">
        <v>96</v>
      </c>
      <c r="B76" s="22" t="s">
        <v>84</v>
      </c>
      <c r="C76" s="34">
        <v>0</v>
      </c>
      <c r="D76" s="34" t="s">
        <v>81</v>
      </c>
      <c r="E76" s="34">
        <v>385</v>
      </c>
      <c r="F76" s="36">
        <f t="shared" si="1"/>
        <v>0</v>
      </c>
      <c r="G76" s="44"/>
    </row>
    <row r="77" spans="1:7" ht="76.5">
      <c r="A77" s="23" t="s">
        <v>97</v>
      </c>
      <c r="B77" s="24" t="s">
        <v>207</v>
      </c>
      <c r="C77" s="25">
        <v>50</v>
      </c>
      <c r="D77" s="25" t="s">
        <v>81</v>
      </c>
      <c r="E77" s="25">
        <v>600</v>
      </c>
      <c r="F77" s="37">
        <f t="shared" si="1"/>
        <v>30000</v>
      </c>
      <c r="G77" s="44"/>
    </row>
    <row r="78" spans="1:7" ht="25.5">
      <c r="A78" s="33"/>
      <c r="B78" s="22" t="s">
        <v>229</v>
      </c>
      <c r="C78" s="34">
        <v>320</v>
      </c>
      <c r="D78" s="34" t="s">
        <v>81</v>
      </c>
      <c r="E78" s="34">
        <v>300</v>
      </c>
      <c r="F78" s="36">
        <f t="shared" si="1"/>
        <v>96000</v>
      </c>
      <c r="G78" s="44"/>
    </row>
    <row r="79" spans="1:7">
      <c r="A79" s="23"/>
      <c r="B79" s="24" t="s">
        <v>208</v>
      </c>
      <c r="C79" s="25">
        <v>21</v>
      </c>
      <c r="D79" s="25" t="s">
        <v>81</v>
      </c>
      <c r="E79" s="25">
        <v>400</v>
      </c>
      <c r="F79" s="37">
        <f t="shared" si="1"/>
        <v>8400</v>
      </c>
      <c r="G79" s="44"/>
    </row>
    <row r="80" spans="1:7">
      <c r="A80" s="33"/>
      <c r="B80" s="22" t="s">
        <v>213</v>
      </c>
      <c r="C80" s="34">
        <v>0</v>
      </c>
      <c r="D80" s="34" t="s">
        <v>81</v>
      </c>
      <c r="E80" s="34">
        <v>150</v>
      </c>
      <c r="F80" s="36">
        <f t="shared" si="1"/>
        <v>0</v>
      </c>
      <c r="G80" s="41"/>
    </row>
    <row r="81" spans="1:7">
      <c r="A81" s="33"/>
      <c r="B81" s="22" t="s">
        <v>214</v>
      </c>
      <c r="C81" s="34">
        <v>15</v>
      </c>
      <c r="D81" s="34" t="s">
        <v>81</v>
      </c>
      <c r="E81" s="34">
        <v>200</v>
      </c>
      <c r="F81" s="36">
        <f t="shared" si="1"/>
        <v>3000</v>
      </c>
      <c r="G81" s="41"/>
    </row>
    <row r="82" spans="1:7" ht="15">
      <c r="A82" s="14" t="s">
        <v>98</v>
      </c>
      <c r="B82" s="60" t="s">
        <v>85</v>
      </c>
      <c r="C82" s="61"/>
      <c r="D82" s="61"/>
      <c r="E82" s="61"/>
      <c r="F82" s="38">
        <f>SUM(F70:F81)</f>
        <v>137400</v>
      </c>
      <c r="G82" s="41"/>
    </row>
    <row r="83" spans="1:7" ht="15">
      <c r="A83" s="54"/>
      <c r="B83" s="55"/>
      <c r="C83" s="55"/>
      <c r="D83" s="55"/>
      <c r="E83" s="55"/>
      <c r="F83" s="56"/>
      <c r="G83" s="41"/>
    </row>
    <row r="84" spans="1:7" ht="15">
      <c r="A84" s="33" t="s">
        <v>101</v>
      </c>
      <c r="B84" s="57" t="s">
        <v>86</v>
      </c>
      <c r="C84" s="58"/>
      <c r="D84" s="58"/>
      <c r="E84" s="58"/>
      <c r="F84" s="59"/>
      <c r="G84" s="41"/>
    </row>
    <row r="85" spans="1:7" ht="116.25">
      <c r="A85" s="33" t="s">
        <v>102</v>
      </c>
      <c r="B85" s="22" t="s">
        <v>91</v>
      </c>
      <c r="C85" s="34">
        <v>0</v>
      </c>
      <c r="D85" s="34" t="s">
        <v>11</v>
      </c>
      <c r="E85" s="34">
        <v>0</v>
      </c>
      <c r="F85" s="36">
        <f>E85*C85</f>
        <v>0</v>
      </c>
      <c r="G85" s="41"/>
    </row>
    <row r="86" spans="1:7" ht="25.5">
      <c r="A86" s="33" t="s">
        <v>104</v>
      </c>
      <c r="B86" s="22" t="s">
        <v>89</v>
      </c>
      <c r="C86" s="34">
        <v>0</v>
      </c>
      <c r="D86" s="34" t="s">
        <v>22</v>
      </c>
      <c r="E86" s="34">
        <v>0</v>
      </c>
      <c r="F86" s="36">
        <f t="shared" ref="F86:F95" si="2">E86*C86</f>
        <v>0</v>
      </c>
      <c r="G86" s="41"/>
    </row>
    <row r="87" spans="1:7" ht="129">
      <c r="A87" s="33" t="s">
        <v>105</v>
      </c>
      <c r="B87" s="9" t="s">
        <v>201</v>
      </c>
      <c r="C87" s="34">
        <v>470</v>
      </c>
      <c r="D87" s="34" t="s">
        <v>11</v>
      </c>
      <c r="E87" s="34">
        <v>115</v>
      </c>
      <c r="F87" s="36">
        <f t="shared" si="2"/>
        <v>54050</v>
      </c>
      <c r="G87" s="41"/>
    </row>
    <row r="88" spans="1:7" ht="25.5">
      <c r="A88" s="33" t="s">
        <v>106</v>
      </c>
      <c r="B88" s="22" t="s">
        <v>93</v>
      </c>
      <c r="C88" s="34">
        <v>170</v>
      </c>
      <c r="D88" s="34" t="s">
        <v>22</v>
      </c>
      <c r="E88" s="34">
        <v>70</v>
      </c>
      <c r="F88" s="36">
        <f t="shared" si="2"/>
        <v>11900</v>
      </c>
      <c r="G88" s="41"/>
    </row>
    <row r="89" spans="1:7" ht="117.75">
      <c r="A89" s="23" t="s">
        <v>107</v>
      </c>
      <c r="B89" s="24" t="s">
        <v>268</v>
      </c>
      <c r="C89" s="25">
        <v>1540</v>
      </c>
      <c r="D89" s="25" t="s">
        <v>11</v>
      </c>
      <c r="E89" s="25">
        <v>230</v>
      </c>
      <c r="F89" s="37">
        <f t="shared" si="2"/>
        <v>354200</v>
      </c>
      <c r="G89" s="44"/>
    </row>
    <row r="90" spans="1:7" ht="51">
      <c r="A90" s="23" t="s">
        <v>117</v>
      </c>
      <c r="B90" s="24" t="s">
        <v>269</v>
      </c>
      <c r="C90" s="25">
        <v>525</v>
      </c>
      <c r="D90" s="25" t="s">
        <v>22</v>
      </c>
      <c r="E90" s="25">
        <v>145</v>
      </c>
      <c r="F90" s="37">
        <f t="shared" si="2"/>
        <v>76125</v>
      </c>
      <c r="G90" s="41"/>
    </row>
    <row r="91" spans="1:7" ht="129">
      <c r="A91" s="33" t="s">
        <v>118</v>
      </c>
      <c r="B91" s="9" t="s">
        <v>209</v>
      </c>
      <c r="C91" s="34">
        <v>140</v>
      </c>
      <c r="D91" s="34" t="s">
        <v>11</v>
      </c>
      <c r="E91" s="34">
        <v>115</v>
      </c>
      <c r="F91" s="36">
        <f t="shared" si="2"/>
        <v>16100</v>
      </c>
      <c r="G91" s="41"/>
    </row>
    <row r="92" spans="1:7" ht="167.25">
      <c r="A92" s="33" t="s">
        <v>131</v>
      </c>
      <c r="B92" s="10" t="s">
        <v>230</v>
      </c>
      <c r="C92" s="34">
        <v>760</v>
      </c>
      <c r="D92" s="34" t="s">
        <v>11</v>
      </c>
      <c r="E92" s="34">
        <v>125</v>
      </c>
      <c r="F92" s="36">
        <f t="shared" si="2"/>
        <v>95000</v>
      </c>
      <c r="G92" s="41"/>
    </row>
    <row r="93" spans="1:7" ht="65.25">
      <c r="A93" s="33" t="s">
        <v>157</v>
      </c>
      <c r="B93" s="22" t="s">
        <v>242</v>
      </c>
      <c r="C93" s="34">
        <v>87</v>
      </c>
      <c r="D93" s="34" t="s">
        <v>11</v>
      </c>
      <c r="E93" s="34">
        <v>500</v>
      </c>
      <c r="F93" s="36">
        <f t="shared" si="2"/>
        <v>43500</v>
      </c>
      <c r="G93" s="44"/>
    </row>
    <row r="94" spans="1:7" ht="64.5">
      <c r="A94" s="33" t="s">
        <v>158</v>
      </c>
      <c r="B94" s="11" t="s">
        <v>210</v>
      </c>
      <c r="C94" s="34">
        <v>250</v>
      </c>
      <c r="D94" s="34" t="s">
        <v>11</v>
      </c>
      <c r="E94" s="34">
        <v>110</v>
      </c>
      <c r="F94" s="36">
        <f t="shared" si="2"/>
        <v>27500</v>
      </c>
      <c r="G94" s="41"/>
    </row>
    <row r="95" spans="1:7" ht="51">
      <c r="A95" s="33" t="s">
        <v>159</v>
      </c>
      <c r="B95" s="22" t="s">
        <v>199</v>
      </c>
      <c r="C95" s="34">
        <v>0</v>
      </c>
      <c r="D95" s="34" t="s">
        <v>11</v>
      </c>
      <c r="E95" s="34">
        <v>0</v>
      </c>
      <c r="F95" s="36">
        <f t="shared" si="2"/>
        <v>0</v>
      </c>
      <c r="G95" s="41"/>
    </row>
    <row r="96" spans="1:7" ht="15">
      <c r="A96" s="14" t="s">
        <v>160</v>
      </c>
      <c r="B96" s="60" t="s">
        <v>99</v>
      </c>
      <c r="C96" s="61"/>
      <c r="D96" s="61"/>
      <c r="E96" s="61"/>
      <c r="F96" s="38">
        <f>SUM(F85:F95)</f>
        <v>678375</v>
      </c>
      <c r="G96" s="41"/>
    </row>
    <row r="97" spans="1:7" ht="15">
      <c r="A97" s="54"/>
      <c r="B97" s="55"/>
      <c r="C97" s="55"/>
      <c r="D97" s="55"/>
      <c r="E97" s="55"/>
      <c r="F97" s="56"/>
      <c r="G97" s="41"/>
    </row>
    <row r="98" spans="1:7" ht="15">
      <c r="A98" s="54"/>
      <c r="B98" s="55"/>
      <c r="C98" s="55"/>
      <c r="D98" s="55"/>
      <c r="E98" s="55"/>
      <c r="F98" s="56"/>
      <c r="G98" s="41"/>
    </row>
    <row r="99" spans="1:7" ht="15">
      <c r="A99" s="33" t="s">
        <v>116</v>
      </c>
      <c r="B99" s="57" t="s">
        <v>111</v>
      </c>
      <c r="C99" s="58"/>
      <c r="D99" s="58"/>
      <c r="E99" s="58"/>
      <c r="F99" s="59"/>
      <c r="G99" s="41"/>
    </row>
    <row r="100" spans="1:7" ht="63.75">
      <c r="A100" s="33" t="s">
        <v>119</v>
      </c>
      <c r="B100" s="12" t="s">
        <v>220</v>
      </c>
      <c r="C100" s="34">
        <f>+C51</f>
        <v>7489</v>
      </c>
      <c r="D100" s="34" t="s">
        <v>11</v>
      </c>
      <c r="E100" s="34">
        <v>23</v>
      </c>
      <c r="F100" s="36">
        <f t="shared" ref="F100" si="3">E100*C100</f>
        <v>172247</v>
      </c>
      <c r="G100" s="44"/>
    </row>
    <row r="101" spans="1:7">
      <c r="A101" s="33"/>
      <c r="B101" s="12"/>
      <c r="C101" s="34"/>
      <c r="D101" s="34"/>
      <c r="E101" s="34"/>
      <c r="F101" s="36"/>
      <c r="G101" s="41"/>
    </row>
    <row r="102" spans="1:7" ht="51">
      <c r="A102" s="33" t="s">
        <v>120</v>
      </c>
      <c r="B102" s="12" t="s">
        <v>219</v>
      </c>
      <c r="C102" s="34">
        <f>+C52</f>
        <v>3646</v>
      </c>
      <c r="D102" s="34" t="s">
        <v>11</v>
      </c>
      <c r="E102" s="34">
        <v>25</v>
      </c>
      <c r="F102" s="36">
        <f t="shared" ref="F102:F109" si="4">E102*C102</f>
        <v>91150</v>
      </c>
      <c r="G102" s="41"/>
    </row>
    <row r="103" spans="1:7" ht="38.25">
      <c r="A103" s="33" t="s">
        <v>166</v>
      </c>
      <c r="B103" s="22" t="s">
        <v>218</v>
      </c>
      <c r="C103" s="34">
        <f>(+C77+C78+C79+C80+C81)*2</f>
        <v>812</v>
      </c>
      <c r="D103" s="34" t="s">
        <v>11</v>
      </c>
      <c r="E103" s="34">
        <v>28</v>
      </c>
      <c r="F103" s="36">
        <f t="shared" si="4"/>
        <v>22736</v>
      </c>
      <c r="G103" s="41"/>
    </row>
    <row r="104" spans="1:7">
      <c r="A104" s="33"/>
      <c r="B104" s="22" t="s">
        <v>200</v>
      </c>
      <c r="C104" s="34">
        <f>(C59)*1.2*2</f>
        <v>420</v>
      </c>
      <c r="D104" s="34" t="s">
        <v>11</v>
      </c>
      <c r="E104" s="34">
        <v>28</v>
      </c>
      <c r="F104" s="36">
        <f t="shared" si="4"/>
        <v>11760</v>
      </c>
      <c r="G104" s="41"/>
    </row>
    <row r="105" spans="1:7">
      <c r="A105" s="33"/>
      <c r="B105" s="22" t="s">
        <v>217</v>
      </c>
      <c r="C105" s="34">
        <f>C79*2</f>
        <v>42</v>
      </c>
      <c r="D105" s="34" t="s">
        <v>11</v>
      </c>
      <c r="E105" s="34">
        <v>28</v>
      </c>
      <c r="F105" s="36">
        <f t="shared" si="4"/>
        <v>1176</v>
      </c>
      <c r="G105" s="41"/>
    </row>
    <row r="106" spans="1:7">
      <c r="A106" s="33"/>
      <c r="B106" s="22" t="s">
        <v>212</v>
      </c>
      <c r="C106" s="34">
        <f>C60*2*0.8</f>
        <v>294.40000000000003</v>
      </c>
      <c r="D106" s="34" t="s">
        <v>11</v>
      </c>
      <c r="E106" s="34">
        <v>28</v>
      </c>
      <c r="F106" s="36">
        <f t="shared" si="4"/>
        <v>8243.2000000000007</v>
      </c>
      <c r="G106" s="41"/>
    </row>
    <row r="107" spans="1:7">
      <c r="A107" s="33"/>
      <c r="B107" s="22" t="s">
        <v>202</v>
      </c>
      <c r="C107" s="34">
        <f>C58*2*1.2</f>
        <v>117.6</v>
      </c>
      <c r="D107" s="34" t="s">
        <v>11</v>
      </c>
      <c r="E107" s="34">
        <v>80</v>
      </c>
      <c r="F107" s="36">
        <f t="shared" si="4"/>
        <v>9408</v>
      </c>
      <c r="G107" s="41"/>
    </row>
    <row r="108" spans="1:7">
      <c r="A108" s="33"/>
      <c r="B108" s="22" t="s">
        <v>211</v>
      </c>
      <c r="C108" s="34">
        <v>0</v>
      </c>
      <c r="D108" s="34" t="s">
        <v>11</v>
      </c>
      <c r="E108" s="34">
        <v>80</v>
      </c>
      <c r="F108" s="36">
        <f t="shared" si="4"/>
        <v>0</v>
      </c>
      <c r="G108" s="41"/>
    </row>
    <row r="109" spans="1:7">
      <c r="A109" s="33"/>
      <c r="B109" s="22" t="s">
        <v>216</v>
      </c>
      <c r="C109" s="34">
        <v>0</v>
      </c>
      <c r="D109" s="34" t="s">
        <v>215</v>
      </c>
      <c r="E109" s="34">
        <v>0</v>
      </c>
      <c r="F109" s="36">
        <f t="shared" si="4"/>
        <v>0</v>
      </c>
      <c r="G109" s="41"/>
    </row>
    <row r="110" spans="1:7" ht="15">
      <c r="A110" s="14" t="s">
        <v>167</v>
      </c>
      <c r="B110" s="60" t="s">
        <v>115</v>
      </c>
      <c r="C110" s="61"/>
      <c r="D110" s="61"/>
      <c r="E110" s="61"/>
      <c r="F110" s="38">
        <f>SUM(F100:F109)</f>
        <v>316720.2</v>
      </c>
      <c r="G110" s="41"/>
    </row>
    <row r="111" spans="1:7" ht="15">
      <c r="A111" s="54"/>
      <c r="B111" s="55"/>
      <c r="C111" s="55"/>
      <c r="D111" s="55"/>
      <c r="E111" s="55"/>
      <c r="F111" s="56"/>
      <c r="G111" s="41"/>
    </row>
    <row r="112" spans="1:7" ht="15">
      <c r="A112" s="33" t="s">
        <v>123</v>
      </c>
      <c r="B112" s="57" t="s">
        <v>109</v>
      </c>
      <c r="C112" s="58"/>
      <c r="D112" s="58"/>
      <c r="E112" s="58"/>
      <c r="F112" s="59"/>
      <c r="G112" s="41"/>
    </row>
    <row r="113" spans="1:7" ht="51">
      <c r="A113" s="33" t="s">
        <v>124</v>
      </c>
      <c r="B113" s="22" t="s">
        <v>254</v>
      </c>
      <c r="C113" s="34">
        <v>2020</v>
      </c>
      <c r="D113" s="34" t="s">
        <v>11</v>
      </c>
      <c r="E113" s="34">
        <v>110</v>
      </c>
      <c r="F113" s="36">
        <f>E113*C113</f>
        <v>222200</v>
      </c>
      <c r="G113" s="41"/>
    </row>
    <row r="114" spans="1:7" ht="38.25">
      <c r="A114" s="23" t="s">
        <v>126</v>
      </c>
      <c r="B114" s="24" t="s">
        <v>255</v>
      </c>
      <c r="C114" s="25">
        <v>1</v>
      </c>
      <c r="D114" s="25" t="s">
        <v>1</v>
      </c>
      <c r="E114" s="25">
        <v>0</v>
      </c>
      <c r="F114" s="37">
        <v>10000</v>
      </c>
      <c r="G114" s="41"/>
    </row>
    <row r="115" spans="1:7" ht="15">
      <c r="A115" s="14" t="s">
        <v>128</v>
      </c>
      <c r="B115" s="60" t="s">
        <v>121</v>
      </c>
      <c r="C115" s="61"/>
      <c r="D115" s="61"/>
      <c r="E115" s="61"/>
      <c r="F115" s="38">
        <f>SUM(F113:F114)</f>
        <v>232200</v>
      </c>
      <c r="G115" s="41"/>
    </row>
    <row r="116" spans="1:7" ht="15">
      <c r="A116" s="54"/>
      <c r="B116" s="55"/>
      <c r="C116" s="55"/>
      <c r="D116" s="55"/>
      <c r="E116" s="55"/>
      <c r="F116" s="56"/>
      <c r="G116" s="41"/>
    </row>
    <row r="117" spans="1:7" ht="15">
      <c r="A117" s="33" t="s">
        <v>172</v>
      </c>
      <c r="B117" s="57" t="s">
        <v>122</v>
      </c>
      <c r="C117" s="58"/>
      <c r="D117" s="58"/>
      <c r="E117" s="58"/>
      <c r="F117" s="59"/>
      <c r="G117" s="41"/>
    </row>
    <row r="118" spans="1:7" ht="143.25">
      <c r="A118" s="33" t="s">
        <v>173</v>
      </c>
      <c r="B118" s="22" t="s">
        <v>125</v>
      </c>
      <c r="C118" s="34">
        <v>3</v>
      </c>
      <c r="D118" s="34" t="s">
        <v>1</v>
      </c>
      <c r="E118" s="34">
        <v>24000</v>
      </c>
      <c r="F118" s="36">
        <f>E118*C118</f>
        <v>72000</v>
      </c>
      <c r="G118" s="44"/>
    </row>
    <row r="119" spans="1:7" ht="130.5">
      <c r="A119" s="33" t="s">
        <v>174</v>
      </c>
      <c r="B119" s="22" t="s">
        <v>127</v>
      </c>
      <c r="C119" s="34">
        <v>4</v>
      </c>
      <c r="D119" s="34" t="s">
        <v>1</v>
      </c>
      <c r="E119" s="34">
        <v>25000</v>
      </c>
      <c r="F119" s="36">
        <f>E119*C119</f>
        <v>100000</v>
      </c>
      <c r="G119" s="44"/>
    </row>
    <row r="120" spans="1:7" ht="91.5">
      <c r="A120" s="33" t="s">
        <v>175</v>
      </c>
      <c r="B120" s="22" t="s">
        <v>129</v>
      </c>
      <c r="C120" s="34">
        <v>100</v>
      </c>
      <c r="D120" s="34" t="s">
        <v>186</v>
      </c>
      <c r="E120" s="34">
        <v>280</v>
      </c>
      <c r="F120" s="36">
        <f>E120*C120</f>
        <v>28000</v>
      </c>
      <c r="G120" s="41"/>
    </row>
    <row r="121" spans="1:7" ht="25.5">
      <c r="A121" s="33" t="s">
        <v>204</v>
      </c>
      <c r="B121" s="22" t="s">
        <v>206</v>
      </c>
      <c r="C121" s="34">
        <v>3</v>
      </c>
      <c r="D121" s="34" t="s">
        <v>205</v>
      </c>
      <c r="E121" s="34">
        <v>25000</v>
      </c>
      <c r="F121" s="36">
        <f>E121*C121</f>
        <v>75000</v>
      </c>
      <c r="G121" s="44"/>
    </row>
    <row r="122" spans="1:7">
      <c r="A122" s="33"/>
      <c r="B122" s="22"/>
      <c r="C122" s="34"/>
      <c r="D122" s="34"/>
      <c r="E122" s="34"/>
      <c r="F122" s="36"/>
      <c r="G122" s="41"/>
    </row>
    <row r="123" spans="1:7" ht="15">
      <c r="A123" s="14" t="s">
        <v>176</v>
      </c>
      <c r="B123" s="60" t="s">
        <v>130</v>
      </c>
      <c r="C123" s="61"/>
      <c r="D123" s="61"/>
      <c r="E123" s="61"/>
      <c r="F123" s="38">
        <f>F120+F119+F118+F121</f>
        <v>275000</v>
      </c>
      <c r="G123" s="41"/>
    </row>
    <row r="124" spans="1:7" ht="15.75">
      <c r="A124" s="15"/>
      <c r="B124" s="62" t="s">
        <v>177</v>
      </c>
      <c r="C124" s="63"/>
      <c r="D124" s="63"/>
      <c r="E124" s="64"/>
      <c r="F124" s="39">
        <f>F123+F115+F110+F105+F96+F82+F67+F63+F54+F48+F41+F36+F21+F16+F12</f>
        <v>4795079.2</v>
      </c>
      <c r="G124" s="41"/>
    </row>
    <row r="125" spans="1:7" ht="15">
      <c r="A125" s="15"/>
      <c r="B125" s="62" t="s">
        <v>185</v>
      </c>
      <c r="C125" s="63"/>
      <c r="D125" s="63"/>
      <c r="E125" s="63"/>
      <c r="F125" s="63"/>
      <c r="G125" s="41"/>
    </row>
    <row r="126" spans="1:7">
      <c r="G126" s="41"/>
    </row>
    <row r="127" spans="1:7">
      <c r="B127" s="26" t="s">
        <v>271</v>
      </c>
      <c r="C127" s="28"/>
      <c r="D127" s="28">
        <v>2305</v>
      </c>
      <c r="E127" s="28" t="s">
        <v>243</v>
      </c>
      <c r="G127" s="41"/>
    </row>
    <row r="128" spans="1:7">
      <c r="B128" s="26" t="s">
        <v>246</v>
      </c>
      <c r="C128" s="28"/>
      <c r="D128" s="28"/>
      <c r="E128" s="28"/>
      <c r="G128" s="41"/>
    </row>
    <row r="129" spans="2:7">
      <c r="B129" s="26" t="s">
        <v>247</v>
      </c>
      <c r="C129" s="29">
        <v>63000</v>
      </c>
      <c r="D129" s="28"/>
      <c r="E129" s="28"/>
      <c r="G129" s="41"/>
    </row>
    <row r="130" spans="2:7">
      <c r="B130" s="26" t="s">
        <v>248</v>
      </c>
      <c r="C130" s="29">
        <v>40734</v>
      </c>
      <c r="D130" s="28"/>
      <c r="E130" s="28"/>
      <c r="G130" s="41"/>
    </row>
    <row r="131" spans="2:7">
      <c r="B131" s="26" t="s">
        <v>258</v>
      </c>
      <c r="C131" s="29">
        <v>16562</v>
      </c>
      <c r="D131" s="28"/>
      <c r="E131" s="28"/>
      <c r="G131" s="41"/>
    </row>
    <row r="132" spans="2:7">
      <c r="B132" s="26" t="s">
        <v>249</v>
      </c>
      <c r="C132" s="29">
        <v>12000</v>
      </c>
      <c r="D132" s="28"/>
      <c r="E132" s="28"/>
      <c r="G132" s="41"/>
    </row>
    <row r="133" spans="2:7">
      <c r="B133" s="26" t="s">
        <v>250</v>
      </c>
      <c r="C133" s="29">
        <v>216475</v>
      </c>
      <c r="D133" s="28"/>
      <c r="E133" s="28"/>
      <c r="G133" s="41"/>
    </row>
    <row r="134" spans="2:7">
      <c r="B134" s="26" t="s">
        <v>252</v>
      </c>
      <c r="C134" s="29">
        <v>8400</v>
      </c>
      <c r="D134" s="28"/>
      <c r="E134" s="28"/>
      <c r="G134" s="41"/>
    </row>
    <row r="135" spans="2:7">
      <c r="B135" s="26" t="s">
        <v>253</v>
      </c>
      <c r="C135" s="29">
        <v>3000</v>
      </c>
      <c r="D135" s="28"/>
      <c r="E135" s="28"/>
      <c r="G135" s="41"/>
    </row>
    <row r="136" spans="2:7">
      <c r="B136" s="26" t="s">
        <v>256</v>
      </c>
      <c r="C136" s="29">
        <v>10000</v>
      </c>
      <c r="D136" s="28"/>
      <c r="E136" s="28"/>
      <c r="G136" s="41"/>
    </row>
    <row r="137" spans="2:7" ht="13.5" thickBot="1">
      <c r="B137" s="26"/>
      <c r="C137" s="30">
        <f>SUM(C129:C136)</f>
        <v>370171</v>
      </c>
      <c r="D137" s="28"/>
      <c r="E137" s="28"/>
      <c r="G137" s="41"/>
    </row>
    <row r="138" spans="2:7" ht="13.5" thickTop="1">
      <c r="B138" s="26" t="s">
        <v>270</v>
      </c>
      <c r="C138" s="31"/>
      <c r="D138" s="28">
        <v>-178</v>
      </c>
      <c r="E138" s="28" t="s">
        <v>259</v>
      </c>
      <c r="G138" s="41"/>
    </row>
    <row r="139" spans="2:7">
      <c r="B139" s="26"/>
      <c r="C139" s="31"/>
      <c r="D139" s="28"/>
      <c r="E139" s="28"/>
      <c r="G139" s="41"/>
    </row>
    <row r="140" spans="2:7" ht="15.75">
      <c r="B140" s="26" t="s">
        <v>260</v>
      </c>
      <c r="C140" s="31"/>
      <c r="D140" s="32">
        <f>SUM(D127:D139)</f>
        <v>2127</v>
      </c>
      <c r="E140" s="28" t="s">
        <v>265</v>
      </c>
      <c r="G140" s="41"/>
    </row>
    <row r="141" spans="2:7">
      <c r="C141" s="27"/>
      <c r="G141" s="41"/>
    </row>
    <row r="142" spans="2:7">
      <c r="B142" s="3" t="s">
        <v>245</v>
      </c>
      <c r="G142" s="41"/>
    </row>
    <row r="143" spans="2:7">
      <c r="B143" s="3" t="s">
        <v>272</v>
      </c>
      <c r="G143" s="41"/>
    </row>
    <row r="144" spans="2:7">
      <c r="B144" s="3" t="s">
        <v>257</v>
      </c>
      <c r="G144" s="41"/>
    </row>
    <row r="145" spans="1:7">
      <c r="B145" s="3" t="s">
        <v>262</v>
      </c>
      <c r="G145" s="41"/>
    </row>
    <row r="146" spans="1:7">
      <c r="B146" s="3" t="s">
        <v>263</v>
      </c>
      <c r="G146" s="41"/>
    </row>
    <row r="147" spans="1:7">
      <c r="B147" s="26" t="s">
        <v>251</v>
      </c>
      <c r="G147" s="41"/>
    </row>
    <row r="148" spans="1:7" ht="15">
      <c r="A148" s="23" t="s">
        <v>108</v>
      </c>
      <c r="B148" s="51" t="s">
        <v>100</v>
      </c>
      <c r="C148" s="52"/>
      <c r="D148" s="52"/>
      <c r="E148" s="52"/>
      <c r="F148" s="53"/>
      <c r="G148" s="41"/>
    </row>
    <row r="149" spans="1:7" ht="180">
      <c r="A149" s="23" t="s">
        <v>110</v>
      </c>
      <c r="B149" s="24" t="s">
        <v>234</v>
      </c>
      <c r="C149" s="25">
        <v>10000</v>
      </c>
      <c r="D149" s="25" t="s">
        <v>103</v>
      </c>
      <c r="E149" s="25">
        <v>13</v>
      </c>
      <c r="F149" s="37">
        <f t="shared" ref="F149:F154" si="5">E149*C149</f>
        <v>130000</v>
      </c>
      <c r="G149" s="41"/>
    </row>
    <row r="150" spans="1:7" ht="25.5">
      <c r="A150" s="23" t="s">
        <v>112</v>
      </c>
      <c r="B150" s="24" t="s">
        <v>240</v>
      </c>
      <c r="C150" s="25">
        <v>2000</v>
      </c>
      <c r="D150" s="25" t="s">
        <v>103</v>
      </c>
      <c r="E150" s="25">
        <v>12</v>
      </c>
      <c r="F150" s="37">
        <f t="shared" si="5"/>
        <v>24000</v>
      </c>
      <c r="G150" s="44"/>
    </row>
    <row r="151" spans="1:7" ht="25.5">
      <c r="A151" s="23" t="s">
        <v>113</v>
      </c>
      <c r="B151" s="24" t="s">
        <v>231</v>
      </c>
      <c r="C151" s="25">
        <v>1</v>
      </c>
      <c r="D151" s="25" t="s">
        <v>1</v>
      </c>
      <c r="E151" s="25">
        <v>8000</v>
      </c>
      <c r="F151" s="37">
        <f t="shared" si="5"/>
        <v>8000</v>
      </c>
      <c r="G151" s="44"/>
    </row>
    <row r="152" spans="1:7" ht="52.5">
      <c r="A152" s="23" t="s">
        <v>114</v>
      </c>
      <c r="B152" s="24" t="s">
        <v>235</v>
      </c>
      <c r="C152" s="25">
        <v>0</v>
      </c>
      <c r="D152" s="25" t="s">
        <v>1</v>
      </c>
      <c r="E152" s="25">
        <v>0</v>
      </c>
      <c r="F152" s="37">
        <f t="shared" si="5"/>
        <v>0</v>
      </c>
      <c r="G152" s="41"/>
    </row>
    <row r="153" spans="1:7" ht="52.5">
      <c r="A153" s="23" t="s">
        <v>163</v>
      </c>
      <c r="B153" s="24" t="s">
        <v>236</v>
      </c>
      <c r="C153" s="25">
        <v>1</v>
      </c>
      <c r="D153" s="25" t="s">
        <v>1</v>
      </c>
      <c r="E153" s="25">
        <v>25000</v>
      </c>
      <c r="F153" s="37">
        <f t="shared" si="5"/>
        <v>25000</v>
      </c>
      <c r="G153" s="41"/>
    </row>
    <row r="154" spans="1:7" ht="38.25">
      <c r="A154" s="23"/>
      <c r="B154" s="24" t="s">
        <v>232</v>
      </c>
      <c r="C154" s="25">
        <v>110</v>
      </c>
      <c r="D154" s="25" t="s">
        <v>186</v>
      </c>
      <c r="E154" s="25">
        <v>1250</v>
      </c>
      <c r="F154" s="37">
        <f t="shared" si="5"/>
        <v>137500</v>
      </c>
      <c r="G154" s="41"/>
    </row>
    <row r="155" spans="1:7" ht="13.5" thickBot="1">
      <c r="F155" s="2">
        <f>SUM(F149:F154)</f>
        <v>324500</v>
      </c>
      <c r="G155" s="45"/>
    </row>
  </sheetData>
  <mergeCells count="46">
    <mergeCell ref="B6:F6"/>
    <mergeCell ref="B12:E12"/>
    <mergeCell ref="A13:F13"/>
    <mergeCell ref="B14:F14"/>
    <mergeCell ref="B16:E16"/>
    <mergeCell ref="A17:F17"/>
    <mergeCell ref="B18:F18"/>
    <mergeCell ref="B21:E21"/>
    <mergeCell ref="A22:F22"/>
    <mergeCell ref="B23:F23"/>
    <mergeCell ref="C24:F24"/>
    <mergeCell ref="B36:E36"/>
    <mergeCell ref="A37:F37"/>
    <mergeCell ref="B38:F38"/>
    <mergeCell ref="B41:E41"/>
    <mergeCell ref="A42:F42"/>
    <mergeCell ref="B43:F43"/>
    <mergeCell ref="B48:E48"/>
    <mergeCell ref="A49:F49"/>
    <mergeCell ref="B50:F50"/>
    <mergeCell ref="B54:E54"/>
    <mergeCell ref="A55:F55"/>
    <mergeCell ref="B56:F56"/>
    <mergeCell ref="B63:E63"/>
    <mergeCell ref="A64:F64"/>
    <mergeCell ref="B65:F65"/>
    <mergeCell ref="B67:E67"/>
    <mergeCell ref="A68:F68"/>
    <mergeCell ref="B69:F69"/>
    <mergeCell ref="B82:E82"/>
    <mergeCell ref="A83:F83"/>
    <mergeCell ref="B84:F84"/>
    <mergeCell ref="B96:E96"/>
    <mergeCell ref="A97:F97"/>
    <mergeCell ref="A98:F98"/>
    <mergeCell ref="B99:F99"/>
    <mergeCell ref="B110:E110"/>
    <mergeCell ref="A111:F111"/>
    <mergeCell ref="B112:F112"/>
    <mergeCell ref="B115:E115"/>
    <mergeCell ref="B148:F148"/>
    <mergeCell ref="A116:F116"/>
    <mergeCell ref="B117:F117"/>
    <mergeCell ref="B123:E123"/>
    <mergeCell ref="B124:E124"/>
    <mergeCell ref="B125:F125"/>
  </mergeCells>
  <pageMargins left="0.70866141732283472" right="0.70866141732283472" top="0.98425196850393704" bottom="1.1811023622047245" header="0.31496062992125984" footer="0.31496062992125984"/>
  <pageSetup paperSize="9" orientation="portrait" r:id="rId1"/>
  <headerFooter>
    <oddFooter xml:space="preserve">&amp;L&amp;"Times New Roman,Bold"&amp;10Page &amp;P of &amp;N &amp;D&amp;R&amp;"Times New Roman,Regular"&amp;8M/S HARMYAFOUNTAINHEAD. NANDINI LAY OUT , BANGALORE.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70" workbookViewId="0">
      <selection activeCell="G12" sqref="G12"/>
    </sheetView>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ABSTRACT</vt:lpstr>
      <vt:lpstr>BUDGETARY QUOTE</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2018-01-31T01:46:32Z</dcterms:modified>
</cp:coreProperties>
</file>